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Documents\Anaurilândia\Projetos\2020\CAPELA NOSSA SENHORA APARECIDA\"/>
    </mc:Choice>
  </mc:AlternateContent>
  <bookViews>
    <workbookView xWindow="0" yWindow="0" windowWidth="28800" windowHeight="16605"/>
  </bookViews>
  <sheets>
    <sheet name="ORÇAMENTO" sheetId="1" r:id="rId1"/>
  </sheets>
  <definedNames>
    <definedName name="_xlnm.Print_Area" localSheetId="0">ORÇAMENTO!$A$1:$I$126</definedName>
    <definedName name="_xlnm.Print_Titles" localSheetId="0">ORÇAMENTO!$4:$13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1" i="1" l="1"/>
  <c r="K101" i="1"/>
  <c r="L101" i="1"/>
  <c r="M101" i="1"/>
  <c r="N101" i="1"/>
  <c r="J104" i="1"/>
  <c r="K104" i="1"/>
  <c r="L104" i="1"/>
  <c r="M104" i="1"/>
  <c r="E104" i="1"/>
  <c r="E107" i="1"/>
  <c r="E101" i="1"/>
  <c r="E106" i="1"/>
  <c r="E103" i="1"/>
  <c r="E113" i="1"/>
  <c r="E112" i="1"/>
  <c r="E102" i="1"/>
  <c r="E105" i="1"/>
  <c r="J111" i="1"/>
  <c r="J21" i="1"/>
  <c r="K21" i="1"/>
  <c r="L21" i="1"/>
  <c r="E21" i="1"/>
  <c r="J22" i="1"/>
  <c r="E22" i="1"/>
  <c r="J23" i="1"/>
  <c r="E23" i="1"/>
  <c r="E111" i="1"/>
  <c r="E19" i="1"/>
  <c r="E31" i="1"/>
  <c r="E38" i="1"/>
  <c r="E37" i="1"/>
  <c r="E56" i="1"/>
  <c r="E62" i="1"/>
  <c r="E71" i="1"/>
  <c r="K97" i="1"/>
  <c r="E97" i="1"/>
  <c r="E80" i="1"/>
  <c r="E90" i="1"/>
</calcChain>
</file>

<file path=xl/sharedStrings.xml><?xml version="1.0" encoding="utf-8"?>
<sst xmlns="http://schemas.openxmlformats.org/spreadsheetml/2006/main" count="363" uniqueCount="292">
  <si>
    <t>PLANILHA DE ORÇAMENTO</t>
  </si>
  <si>
    <t>Obra</t>
  </si>
  <si>
    <t>Unidade Construtiva</t>
  </si>
  <si>
    <t>Tipo de Obra</t>
  </si>
  <si>
    <t>Endereço da Obra</t>
  </si>
  <si>
    <t>BDI</t>
  </si>
  <si>
    <t>Preços expressos em</t>
  </si>
  <si>
    <t>Município de Anaurilândia</t>
  </si>
  <si>
    <t>R$ (real)</t>
  </si>
  <si>
    <t>Data</t>
  </si>
  <si>
    <t>Referência de Preços</t>
  </si>
  <si>
    <t>Encargos Sociais</t>
  </si>
  <si>
    <t>CNPJ</t>
  </si>
  <si>
    <t>Item</t>
  </si>
  <si>
    <t>Código</t>
  </si>
  <si>
    <t>Descrição</t>
  </si>
  <si>
    <t>SINAPI/AGESUL</t>
  </si>
  <si>
    <t>Un.</t>
  </si>
  <si>
    <t>Quant.</t>
  </si>
  <si>
    <t>ESTADO DO MATO GROSSO DO SUL</t>
  </si>
  <si>
    <r>
      <t>Rua Floriano Peixoto, n</t>
    </r>
    <r>
      <rPr>
        <sz val="11"/>
        <color theme="1"/>
        <rFont val="Calibri"/>
        <family val="2"/>
      </rPr>
      <t>° 1000, Centro/ Fone (67) 3445-1110</t>
    </r>
  </si>
  <si>
    <t>PREFEITURA MUNICIPAL DE ANAURILÂNDIA</t>
  </si>
  <si>
    <t>1.1</t>
  </si>
  <si>
    <t>SINAPI 74209/1</t>
  </si>
  <si>
    <t>PLACA DE OBRA EM CHAPA DE ACO GALVANIZADO</t>
  </si>
  <si>
    <t>M2</t>
  </si>
  <si>
    <t>M</t>
  </si>
  <si>
    <t>M3</t>
  </si>
  <si>
    <t>KG</t>
  </si>
  <si>
    <t>ALV</t>
  </si>
  <si>
    <t>ALVENARIA</t>
  </si>
  <si>
    <t>ESQ</t>
  </si>
  <si>
    <t>ESQUADRIAS</t>
  </si>
  <si>
    <t>5.1</t>
  </si>
  <si>
    <t>UN</t>
  </si>
  <si>
    <t>5.2</t>
  </si>
  <si>
    <t>COB</t>
  </si>
  <si>
    <t>COBERTURA</t>
  </si>
  <si>
    <t>6.1</t>
  </si>
  <si>
    <t>6.2</t>
  </si>
  <si>
    <t>INST</t>
  </si>
  <si>
    <t>INSTALAÇÕES</t>
  </si>
  <si>
    <t>7.1</t>
  </si>
  <si>
    <t>6.3</t>
  </si>
  <si>
    <t>7.1.1</t>
  </si>
  <si>
    <t>7.1.2</t>
  </si>
  <si>
    <t>ELÉTR</t>
  </si>
  <si>
    <t>INSTALAÇÕES ELÉTRICAS</t>
  </si>
  <si>
    <t>SINAPI 93653</t>
  </si>
  <si>
    <t>SINAPI 90447</t>
  </si>
  <si>
    <t>SINAPI 90456</t>
  </si>
  <si>
    <t>SINAPI 90466</t>
  </si>
  <si>
    <t>SINAPI 91924</t>
  </si>
  <si>
    <t>SINAPI 91926</t>
  </si>
  <si>
    <t>SINAPI 91940</t>
  </si>
  <si>
    <t>8.1</t>
  </si>
  <si>
    <t>8.2</t>
  </si>
  <si>
    <t>8.3</t>
  </si>
  <si>
    <t>REVEST</t>
  </si>
  <si>
    <t>REVESTIMENTOS</t>
  </si>
  <si>
    <t>9.1</t>
  </si>
  <si>
    <t>PARED</t>
  </si>
  <si>
    <t>REVESTIMENTOS DE PAREDE</t>
  </si>
  <si>
    <t>9.2</t>
  </si>
  <si>
    <t>PISOS</t>
  </si>
  <si>
    <t>REVESTIMENTOS DE PISOS</t>
  </si>
  <si>
    <t>PINT</t>
  </si>
  <si>
    <t>PINTURA</t>
  </si>
  <si>
    <t>SINAPI 88485</t>
  </si>
  <si>
    <t>SINAPI 88489</t>
  </si>
  <si>
    <t>SERV</t>
  </si>
  <si>
    <t>SERVIÇOS COMPLEMENTARES</t>
  </si>
  <si>
    <t>SINAPI 72897</t>
  </si>
  <si>
    <t>CARGA MANUAL DE ENTULHO EM CAMINHAO BASCULANTE 6 M3</t>
  </si>
  <si>
    <t>PRE</t>
  </si>
  <si>
    <t>SERVIÇOS PRELIMINARES</t>
  </si>
  <si>
    <t>AGESUL 0201002046</t>
  </si>
  <si>
    <t>1.2</t>
  </si>
  <si>
    <t>Golam Pereyra</t>
  </si>
  <si>
    <t>Eng. Civil</t>
  </si>
  <si>
    <t>CREA/MS 18718</t>
  </si>
  <si>
    <t>03.575.727/0001-95</t>
  </si>
  <si>
    <t>SINAPI 97585</t>
  </si>
  <si>
    <t>SINAPI 79464</t>
  </si>
  <si>
    <t>PINTURA A OLEO, 2 DEMAOS (BARRADO)</t>
  </si>
  <si>
    <t>SINAPI 97622</t>
  </si>
  <si>
    <t>DEMOLIÇÃO DE ALVENARIA DE BLOCO FURADO, DE FORMA MANUAL, SEM REAPROVEITAMENTO</t>
  </si>
  <si>
    <t>DEMOLICAO DE PISO CIMENTADO</t>
  </si>
  <si>
    <t>SINAPI 97644</t>
  </si>
  <si>
    <t>SINAPI 97645</t>
  </si>
  <si>
    <t>1.3</t>
  </si>
  <si>
    <t>1.4</t>
  </si>
  <si>
    <t>1.5</t>
  </si>
  <si>
    <t>SINAPI 94213</t>
  </si>
  <si>
    <t>TELHAMENTO COM TELHA DE AÇO/ALUMÍNIO E = 0,5 MM, COM ATÉ 2 ÁGUAS, INCLUSO IÇAMENTO</t>
  </si>
  <si>
    <t>RASGO EM ALVENARIA PARA ELETRODUTOS COM DIAMETROS MENORES OU IGUAIS A 40 MM</t>
  </si>
  <si>
    <t>QUEBRA EM ALVENARIA PARA INSTALAÇÃO DE CAIXA DE TOMADA (4X4 OU 4X2)</t>
  </si>
  <si>
    <t>ELETRODUTO FLEXÍVEL CORRUGADO, PVC, DN 25 MM (3/4"), PARA CIRCUITOS TERMINAIS, INSTALADO EM PAREDE - FORNECIMENTO E INSTALAÇÃO</t>
  </si>
  <si>
    <t>CAIXA RETANGULAR 4" X 2" MÉDIA (1,30 M DO PISO), PVC, INSTALADA EM PAREDE - FORNECIMENTO E INSTALAÇÃO</t>
  </si>
  <si>
    <t>CABO DE COBRE FLEXÍVEL ISOLADO, 1,5 MM², ANTI-CHAMA 450/750 V, PARA CIRCUITOS TERMINAIS - FORNECIMENTO E INSTALAÇÃO</t>
  </si>
  <si>
    <t>CABO DE COBRE FLEXÍVEL ISOLADO, 2,5 MM², ANTI-CHAMA 450/750 V, PARA CIRCUITOS TERMINAIS - FORNECIMENTO E INSTALAÇÃO</t>
  </si>
  <si>
    <t>CHUMBAMENTO LINEAR EM ALVENARIA PARA RAMAIS/DISTRIBUIÇÃO COM DIÂMETROS MENORES OU IGUAIS A 40 MM</t>
  </si>
  <si>
    <t>DISJUNTOR MONOPOLAR TIPO DIN, CORRENTE NOMINAL DE 10A - FORNECIMENTO E INSTALAÇÃO</t>
  </si>
  <si>
    <t>SINAPI 84402</t>
  </si>
  <si>
    <t>SINAPI 93654</t>
  </si>
  <si>
    <t>DISJUNTOR MONOPOLAR TIPO DIN, CORRENTE NOMINAL DE 16A - FORNECIMENTO E INSTALAÇÃO</t>
  </si>
  <si>
    <t>SINAPI 93662</t>
  </si>
  <si>
    <t>DISJUNTOR BIPOLAR TIPO DIN, CORRENTE NOMINAL DE 20A - FORNECIMENTO E INSTALAÇÃO</t>
  </si>
  <si>
    <t>SINAPI 91959</t>
  </si>
  <si>
    <t>INTERRUPTOR SIMPLES (2 MÓDULOS), 10A/250V, INCLUINDO SUPORTE E PLACA - FORNECIMENTO E INSTALAÇÃO</t>
  </si>
  <si>
    <t>SINAPI 91996</t>
  </si>
  <si>
    <t>TOMADA MÉDIA DE EMBUTIR (1 MÓDULO), 2P+T 10 A, INCLUINDO SUPORTE E PLACA - FORNECIMENTO E INSTALAÇÃO</t>
  </si>
  <si>
    <t>TOMADA BAIXA DE EMBUTIR (1 MÓDULO), 2P+T 10 A, INCLUINDO SUPORTE E PLACA - FORNECIMENTO E INSTALAÇÃO</t>
  </si>
  <si>
    <t>SINAPI 91941</t>
  </si>
  <si>
    <t>CAIXA RETANGULAR 4" X 2" BAIXA (0,30 M DO PISO), PVC, INSTALADA EM PAREDE - FORNECIMENTO E INSTALAÇÃO</t>
  </si>
  <si>
    <t>APLICAÇÃO DE FUNDO SELADOR ACRÍLICO EM PAREDES, UMA DEMÃO</t>
  </si>
  <si>
    <t>6.4</t>
  </si>
  <si>
    <t>Reforma Capela Nossa Senhora Aparecida</t>
  </si>
  <si>
    <t>Reforma de Edificação em Alvenaria Convencional de Vedação</t>
  </si>
  <si>
    <t>Rua Duque de Caxias, Quadra 98 - Centro - Anaurilândia</t>
  </si>
  <si>
    <t>REMOÇÃO DE PORTAS, DE FORMA MANUAL, SEM REAPROVEITAMENTO</t>
  </si>
  <si>
    <t>REMOÇÃO DE JANELAS, DE FORMA MANUAL SEM REAPROVEITAMENTO</t>
  </si>
  <si>
    <t>SINAPI 97647</t>
  </si>
  <si>
    <t>REMOÇÃO DE TELHAS, DE FIBROCIMENTO, METÁLICA E CERÂMICA, DE FORMA MANUAL, SEM REAPROVEITAMENTO</t>
  </si>
  <si>
    <t>SINAPI 97633</t>
  </si>
  <si>
    <t>DEMOLIÇÃO DE REVESTIMENTO CERÂMICO, DE FORMA MANUAL, SEM REAPROVEITAMENTO</t>
  </si>
  <si>
    <t>SINAPI 97650</t>
  </si>
  <si>
    <t>REMOÇÃO DE TRAMA DE MADEIRA PARA COBERTURA, DE FORMA MANUAL, SEM REAPROVEITAMENTO</t>
  </si>
  <si>
    <t>1.6</t>
  </si>
  <si>
    <t>1.7</t>
  </si>
  <si>
    <t>1.8</t>
  </si>
  <si>
    <t>SINAPI 87521</t>
  </si>
  <si>
    <t>ALVENARIA DE VEDAÇÃO DE BLOCOS CERÂMICOS FURADOS NA HORIZONTAL DE 11,5X19X19CM (ESPESSURA 11,5CM) DE PAREDES COM ÁREA LÍQUIDA MAIOR OU IGUAL A 6M² COM VÃOS E ARGAMASSA DE ASSENTAMENTO COM PREPARO EM BETONEIRA</t>
  </si>
  <si>
    <t>SINAPI 100702</t>
  </si>
  <si>
    <t>PORTA DE CORRER DE ALUMÍNIO, COM DUAS FOLHAS MÓVEIS COM VIDRO, INCLUSO VIDRO LISO INCOLOR, FECHADURA E PUXADOR, SEM ALIZAR</t>
  </si>
  <si>
    <t>2.1</t>
  </si>
  <si>
    <t>3.1</t>
  </si>
  <si>
    <t>3.2</t>
  </si>
  <si>
    <t>3.3</t>
  </si>
  <si>
    <t>PORTA EM AÇO DE ABRIR TIPO VENEZIANA COM BATENTE, FIXADA COM PARAFUSOS - FORNECIMENTO E INSTALAÇÃO</t>
  </si>
  <si>
    <t>AGESUL 1101002012</t>
  </si>
  <si>
    <t>AGESUL 1101002038</t>
  </si>
  <si>
    <t>ASSENTAMENTO DE ESQUADRIA DE FERRO (PORTA DE BATER COM GRAPA/CHUMBADORES) INCLUSIVE ARGAMASSA 1:3</t>
  </si>
  <si>
    <t>3.4</t>
  </si>
  <si>
    <t>SINAPI 94573</t>
  </si>
  <si>
    <t>JANELA DE ALUMÍNIO DE CORRER COM 4 FOLHAS PARA VIDROS, COM VIDROS, BATENTE, ACABAMENTO COM ACETATO OU BRILHANTE E FERRAGENS, FORNECIMENTO E INSTALAÇÃO</t>
  </si>
  <si>
    <t>SINAPI 94569</t>
  </si>
  <si>
    <t>JANELA DE ALUMÍNIO TIPO MAXIM-AR, COM VIDROS, BATENTE E FERRAGENS, FORNECIMENTO E INSTALAÇÃO</t>
  </si>
  <si>
    <t>3.5</t>
  </si>
  <si>
    <t>SINAPI 100378</t>
  </si>
  <si>
    <t>QUADRO DE DISTRIBUICAO DE ENERGIA P/ 6 DISJUNTORES TERMOMAGNETICOS MONOPOLARES, DE EMBUTIR, EM CHAPA METALICA - FORNECIMENTO E INSTALACAO</t>
  </si>
  <si>
    <t>SINAPI 91953</t>
  </si>
  <si>
    <t>INTERRUPTOR SIMPLES (1 MÓDULO), 10A/250V, INCLUINDO SUPORTE E PLACA - FORNECIMENTO E INSTALAÇÃO</t>
  </si>
  <si>
    <t>SINAPI 90457</t>
  </si>
  <si>
    <t>QUEBRA EM ALVENARIA PARA INSTALAÇÃO DE QUADRO DISTRIBUIÇÃO PEQUENO</t>
  </si>
  <si>
    <t>SINAPI 92000</t>
  </si>
  <si>
    <t>SINAPI 91936</t>
  </si>
  <si>
    <t>CAIXA OCTOGONAL 4" X 4", PVC, INSTALADA EM LAJE - FORNECIMENTO E INSTALAÇÃO</t>
  </si>
  <si>
    <t>SINAPI 91844</t>
  </si>
  <si>
    <t>ELETRODUTO FLEXÍVEL CORRUGADO, PVC, DN 25 MM (3/4"), PARA CIRCUITOS TERMINAIS, INSTALADO EM LAJE - FORNECIMENTO E INSTALAÇÃO</t>
  </si>
  <si>
    <t>SINAPI 91854</t>
  </si>
  <si>
    <t>SINAPI 91930</t>
  </si>
  <si>
    <t>CABO DE COBRE FLEXÍVEL ISOLADO, 6 MM², ANTI-CHAMA 450/750 V, PARA CIRCUITOS TERMINAIS - FORNECIMENTO E INSTALAÇÃO</t>
  </si>
  <si>
    <t>SINAPI 97589</t>
  </si>
  <si>
    <t>LUMINÁRIA TIPO PLAFON EM PLÁSTICO, DE SOBREPOR, COM 1 LÂMPADA DE 15 W, - FORNECIMENTO E INSTALAÇÃO</t>
  </si>
  <si>
    <t>LUMINÁRIA TIPO CALHA, DE SOBREPOR, COM 2 LÂMPADAS TUBULARES DE 18 W - FORNECIMENTO E INSTALAÇÃO</t>
  </si>
  <si>
    <t>7.2</t>
  </si>
  <si>
    <t>SINAPI 90443</t>
  </si>
  <si>
    <t>RASGO EM ALVENARIA PARA RAMAIS/ DISTRIBUIÇÃO COM DIAMETROS MENORES OU IGUAIS A 40 MM</t>
  </si>
  <si>
    <t>SINAPI 89355</t>
  </si>
  <si>
    <t>TUBO, PVC, SOLDÁVEL, DN 20MM, INSTALADO EM RAMAL OU SUB-RAMAL DE ÁGUA - FORNECIMENTO E INSTALAÇÃO</t>
  </si>
  <si>
    <t>SINAPI 89439</t>
  </si>
  <si>
    <t>TÊ SOLDÁVEL E COM ROSCA NA BOLSA CENTRAL, PVC, SOLDÁVEL, DN 20MM X 1/2, INSTALADO EM RAMAL DE DISTRIBUIÇÃO DE ÁGUA - FORNECIMENTO E INSTALAÇÃO</t>
  </si>
  <si>
    <t>SINAPI 3521</t>
  </si>
  <si>
    <t>JOELHO PVC,  SOLDAVEL COM ROSCA, 90 GRAUS, 20 MM X 1/2", PARA AGUA FRIA PREDIAL</t>
  </si>
  <si>
    <t>INSTALAÇÕES HIDRÁULICAS</t>
  </si>
  <si>
    <t>7.2.1</t>
  </si>
  <si>
    <t>HID</t>
  </si>
  <si>
    <t>SANI</t>
  </si>
  <si>
    <t>INSTALAÇÕES SANITÁRIAS</t>
  </si>
  <si>
    <t>SINAPI 93358</t>
  </si>
  <si>
    <t>ESCAVAÇÃO MANUAL DE VALA COM PROFUNDIDADE MENOR OU IGUAL A 1,30 M</t>
  </si>
  <si>
    <t>7.2.2</t>
  </si>
  <si>
    <t>SINAPI 89711</t>
  </si>
  <si>
    <t>TUBO PVC, SERIE NORMAL, ESGOTO PREDIAL, DN 40 MM, FORNECIDO E INSTALADO EM RAMAL DE DESCARGA OU RAMAL DE ESGOTO SANITÁRIO</t>
  </si>
  <si>
    <t>SINAPI 89728</t>
  </si>
  <si>
    <t>CURVA CURTA 90 GRAUS, PVC, SERIE NORMAL, ESGOTO PREDIAL, DN 40 MM, JUNTA SOLDÁVEL, FORNECIDO E INSTALADO EM RAMAL DE DESCARGA OU RAMAL DE ESGOTO SANITÁRIO</t>
  </si>
  <si>
    <t>SINAPI 96995</t>
  </si>
  <si>
    <t>REATERRO MANUAL APILOADO COM SOQUETE</t>
  </si>
  <si>
    <t>7.2.3</t>
  </si>
  <si>
    <t>SINAPI 87879</t>
  </si>
  <si>
    <t>CHAPISCO APLICADO EM ALVENARIAS E ESTRUTURAS DE CONCRETO INTERNAS, COM COLHER DE PEDREIRO.  ARGAMASSA TRAÇO 1:3 COM PREPARO EM BETONEIRA</t>
  </si>
  <si>
    <t>SINAPI 87529</t>
  </si>
  <si>
    <t>MASSA ÚNICA, PARA RECEBIMENTO DE PINTURA, EM ARGAMASSA TRAÇO 1:2:8, PREPARO MECÂNICO COM BETONEIRA, APLICADA MANUALMENTE EM FACES INTERNAS DE PAREDES, ESPESSURA DE 20MM, COM EXECUÇÃO DE TALISCAS</t>
  </si>
  <si>
    <t>SINAPI 88486</t>
  </si>
  <si>
    <t>APLICAÇÃO MANUAL DE PINTURA COM TINTA LÁTEX PVA EM TETO, DUAS DEMÃOS</t>
  </si>
  <si>
    <t>SINAPI 88487</t>
  </si>
  <si>
    <t>APLICAÇÃO MANUAL DE PINTURA COM TINTA LÁTEX PVA EM PAREDES, DUAS DEMÃOS (PAREDES INTERNAS)</t>
  </si>
  <si>
    <t>APLICAÇÃO MANUAL DE PINTURA COM TINTA LÁTEX ACRÍLICA EM PAREDES, DUAS DEMÃOS (PAREDES EXTERNAS)</t>
  </si>
  <si>
    <t>4.1</t>
  </si>
  <si>
    <t>4.2</t>
  </si>
  <si>
    <t>4.3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</si>
  <si>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</si>
  <si>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</si>
  <si>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</si>
  <si>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</si>
  <si>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</si>
  <si>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</si>
  <si>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</si>
  <si>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</si>
  <si>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</si>
  <si>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</si>
  <si>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</si>
  <si>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</si>
  <si>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</si>
  <si>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</si>
  <si>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</si>
  <si>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</si>
  <si>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</si>
  <si>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</si>
  <si>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</si>
  <si>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</si>
  <si>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</si>
  <si>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</si>
  <si>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5.2.1</t>
  </si>
  <si>
    <t>5.2.2</t>
  </si>
  <si>
    <t>5.2.3</t>
  </si>
  <si>
    <t>5.2.4</t>
  </si>
  <si>
    <t>5.2.5</t>
  </si>
  <si>
    <t>5.3</t>
  </si>
  <si>
    <t>5.3.1</t>
  </si>
  <si>
    <t>5.3.2</t>
  </si>
  <si>
    <t>5.3.3</t>
  </si>
  <si>
    <t>5.3.4</t>
  </si>
  <si>
    <t>SINAPI 94996</t>
  </si>
  <si>
    <t>AGESUL 1301004016</t>
  </si>
  <si>
    <t>BEBEDOURO ELÉTRICO DE PRESSÃO EM AÇO INOX, CAPACIDADE DE 3L</t>
  </si>
  <si>
    <t>AGESUL 1301004024</t>
  </si>
  <si>
    <t>VÁLVULA E SIFÃO CROMADOS (ESTEVES OU SIMILAR) PARA BEBEDOURO</t>
  </si>
  <si>
    <t>CJ</t>
  </si>
  <si>
    <t>MET</t>
  </si>
  <si>
    <t>METAIS, LOUÇAS E ACESSÓRIOS</t>
  </si>
  <si>
    <t>AGESUL 2401002015</t>
  </si>
  <si>
    <t>BARRA DE APOIO ARTICULADA (BACIA SANITÁRIA), COM TRAVA, EM AÇO INOX POLIDO, COMPRIMENTO DE 70CM, DIAMETRO MÍNIMO DE 3CM</t>
  </si>
  <si>
    <t>AGESUL 2401002010</t>
  </si>
  <si>
    <t>BARRA DE APOIO RETA, EM AÇO INOX POLIDO, COMPRIMENTO DE 40CM, DIAMTRO MÍNIMO DE 3 CM (PUXADOR PORTA)</t>
  </si>
  <si>
    <t>AGESUL 2401002000</t>
  </si>
  <si>
    <t>BARRA DE APOIO RETA, EM AÇO INOX POLIDO, COMPRIMENTO DE 70CM, DIAMETRO MÍNIMO DE 3CM</t>
  </si>
  <si>
    <t>6.5</t>
  </si>
  <si>
    <t>8.4</t>
  </si>
  <si>
    <t>8.5</t>
  </si>
  <si>
    <t>8.6</t>
  </si>
  <si>
    <t>SINAPI 86885</t>
  </si>
  <si>
    <t>ENGATE FLEXÍVEL EM PLÁSTICO BRANCO, 1/2" X 40CM - FORNECIMENTO E INSTALAÇÃO</t>
  </si>
  <si>
    <t>6.6</t>
  </si>
  <si>
    <t>FABRICAÇÃO E INSTALAÇÃO DE TESOURA (INTEIRA OU MEIA)EM AÇO, VÃOS MAIORES QUE 6,0 M E MENORES QUE 12,0 M, INCLUSO IÇAMENTO</t>
  </si>
  <si>
    <t>SINAPI 92580</t>
  </si>
  <si>
    <t>TRAMA DE AÇO COMPOSTA POR TERÇAS PARA TELHADOS DE ATÉ 2 ÁGUAS PARA TELHA ONDULADA DE FIBROCIMENTO, METÁLICA, PLÁSTICA OU TERMOACÚSTICA, INCLUSO TRANSPORTE VERTICAL</t>
  </si>
  <si>
    <t>4.4</t>
  </si>
  <si>
    <t>SINAPI 99814</t>
  </si>
  <si>
    <t>LIMPEZA DE SUPERFÍCIE COM JATO DE ALTA PRESSÃO</t>
  </si>
  <si>
    <t>SINAPI 97632</t>
  </si>
  <si>
    <t>DEMOLIÇÃO DE RODAPÉ CERÂMICO, DE FORMA MANUAL, SEM REAPROVEITAMENTO</t>
  </si>
  <si>
    <t>1.9</t>
  </si>
  <si>
    <t>SINAPI 98695</t>
  </si>
  <si>
    <t>SOLEIRA EM MÁRMORE, LARGURA 15 CM, ESPESSURA 2,0 CM (PORTAS E JANELAS)</t>
  </si>
  <si>
    <t>SINAPI 100327</t>
  </si>
  <si>
    <t>RUFO EXTERNO/INTERNO EM CHAPA DE AÇO GALVANIZADO NÚMERO 26, CORTE DE 33 CM, INCLUSO IÇAMENTO</t>
  </si>
  <si>
    <t>SINAPI 88649</t>
  </si>
  <si>
    <t>RODAPÉ CERÂMICO DE 7CM DE ALTURA COM PLACAS TIPO ESMALTADA EXTRA DE DIMENSÕES 45X45CM</t>
  </si>
  <si>
    <t>EXECUÇÃO DE PASSEIO (RAMPAS/CALÇADA) OU PISO DE CONCRETO COM CONCRETO MOLDADO IN LOCO, FEITO EM OBRA, ACABAMENTO CONVENCIONAL, ESPESSURA 10 CM, ARMADO</t>
  </si>
  <si>
    <t>SINAPI 87620</t>
  </si>
  <si>
    <t>CONTRAPISO EM ARGAMASSA TRAÇO 1:4 (CIMENTO E AREIA), PREPARO MECÂNICO COM BETONEIRA, ADERIDO, ESPESSURA 2CM (ACESSO PRINCIPAL)</t>
  </si>
  <si>
    <t>7.2.4</t>
  </si>
  <si>
    <t>SINAPI 88484</t>
  </si>
  <si>
    <t>SINAPI 88494</t>
  </si>
  <si>
    <t>APLICAÇÃO E LIXAMENTO DE MASSA LÁTEX EM TETO, UMA DEMÃO</t>
  </si>
  <si>
    <t>SINAPI 88495</t>
  </si>
  <si>
    <t>APLICAÇÃO E LIXAMENTO DE MASSA LÁTEX EM PAREDES, UMA DEMÃO</t>
  </si>
  <si>
    <t>APLICAÇÃO DE FUNDO SELADOR ACRÍLICO EM TETO, UMA DEMÃO</t>
  </si>
  <si>
    <t>SINAPI 73924/1</t>
  </si>
  <si>
    <t>SINAPI 99803</t>
  </si>
  <si>
    <t>LIMPEZA DE PISO CERÂMICO OU PORCELANATO COM PANO ÚMIDO</t>
  </si>
  <si>
    <t>PINTURA ESMALTE ALTO BRILHO, DUAS DEMAOS, SOBRE SUPERFICIE METALICA (ESQUADRIAS)</t>
  </si>
  <si>
    <t>9.3</t>
  </si>
  <si>
    <t>8.8</t>
  </si>
  <si>
    <t>8.9</t>
  </si>
  <si>
    <t>8.7</t>
  </si>
  <si>
    <t>7.2.5</t>
  </si>
  <si>
    <t>SINAPI 87251</t>
  </si>
  <si>
    <t>REVESTIMENTO CERÂMICO PARA PISO COM PLACAS TIPO ESMALTADA EXTRA DE DIMENSÕES 45X45 CM APLICADA EM AMBIENTES DE ÁREA MAIOR QUE 10 M2</t>
  </si>
  <si>
    <t>Anaurilândia/MS, 20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</si>
</sst>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7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</cellXfs>
  <cellStyles count="3">
    <cellStyle name="Hiperlink" xfId="1" builtinId="8" hidden="1"/>
    <cellStyle name="Hiperlink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8</xdr:col>
      <xdr:colOff>552450</xdr:colOff>
      <xdr:row>3</xdr:row>
      <xdr:rowOff>3175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0" y="0"/>
          <a:ext cx="2949575" cy="574675"/>
        </a:xfrm>
        <a:prstGeom prst="rect">
          <a:avLst/>
        </a:prstGeom>
      </xdr:spPr>
    </xdr:pic>
    <xdr:clientData/>
  </xdr:twoCellAnchor>
  <xdr:twoCellAnchor editAs="oneCell">
    <xdr:from>
      <xdr:col>0</xdr:col>
      <xdr:colOff>168275</xdr:colOff>
      <xdr:row>0</xdr:row>
      <xdr:rowOff>19050</xdr:rowOff>
    </xdr:from>
    <xdr:to>
      <xdr:col>1</xdr:col>
      <xdr:colOff>641350</xdr:colOff>
      <xdr:row>2</xdr:row>
      <xdr:rowOff>180975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9050"/>
          <a:ext cx="1016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zoomScaleNormal="100" zoomScaleSheetLayoutView="70" workbookViewId="0">
      <selection activeCell="A4" sqref="A4:I4"/>
    </sheetView>
  </sheetViews>
  <sheetFormatPr defaultColWidth="8.85546875" defaultRowHeight="15" x14ac:dyDescent="0.25"/>
  <cols>
    <col min="1" max="1" width="8.140625" style="1" customWidth="1"/>
    <col min="2" max="2" width="11" style="1" customWidth="1"/>
    <col min="3" max="3" width="48.140625" style="1" customWidth="1"/>
    <col min="4" max="4" width="7.28515625" style="1" customWidth="1"/>
    <col min="5" max="5" width="8.42578125" customWidth="1"/>
    <col min="6" max="6" width="10.85546875" customWidth="1"/>
    <col min="7" max="9" width="8.42578125" customWidth="1"/>
  </cols>
  <sheetData>
    <row r="1" spans="1:9" x14ac:dyDescent="0.25">
      <c r="A1" s="34"/>
      <c r="B1" s="34"/>
      <c r="C1" s="34" t="s">
        <v>19</v>
      </c>
      <c r="D1" s="34"/>
      <c r="E1" s="34"/>
      <c r="F1" s="34"/>
      <c r="G1" s="34"/>
      <c r="H1" s="34"/>
      <c r="I1" s="34"/>
    </row>
    <row r="2" spans="1:9" x14ac:dyDescent="0.25">
      <c r="A2" s="34"/>
      <c r="B2" s="34"/>
      <c r="C2" s="34" t="s">
        <v>21</v>
      </c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 t="s">
        <v>20</v>
      </c>
      <c r="D3" s="34"/>
      <c r="E3" s="34"/>
      <c r="F3" s="34"/>
      <c r="G3" s="34"/>
      <c r="H3" s="34"/>
      <c r="I3" s="34"/>
    </row>
    <row r="4" spans="1:9" ht="19.5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38" t="s">
        <v>1</v>
      </c>
      <c r="B5" s="38"/>
      <c r="C5" s="36" t="s">
        <v>117</v>
      </c>
      <c r="D5" s="36"/>
      <c r="E5" s="37" t="s">
        <v>9</v>
      </c>
      <c r="F5" s="37"/>
      <c r="G5" s="39">
        <v>43891</v>
      </c>
      <c r="H5" s="34"/>
      <c r="I5" s="34"/>
    </row>
    <row r="6" spans="1:9" x14ac:dyDescent="0.25">
      <c r="A6" s="38" t="s">
        <v>2</v>
      </c>
      <c r="B6" s="38"/>
      <c r="C6" s="36" t="s">
        <v>7</v>
      </c>
      <c r="D6" s="36"/>
      <c r="E6" s="37" t="s">
        <v>12</v>
      </c>
      <c r="F6" s="37"/>
      <c r="G6" s="34" t="s">
        <v>81</v>
      </c>
      <c r="H6" s="34"/>
      <c r="I6" s="34"/>
    </row>
    <row r="7" spans="1:9" x14ac:dyDescent="0.25">
      <c r="A7" s="38" t="s">
        <v>3</v>
      </c>
      <c r="B7" s="38"/>
      <c r="C7" s="36" t="s">
        <v>118</v>
      </c>
      <c r="D7" s="36"/>
      <c r="E7" s="36"/>
      <c r="F7" s="36"/>
      <c r="G7" s="36"/>
      <c r="H7" s="36"/>
      <c r="I7" s="36"/>
    </row>
    <row r="8" spans="1:9" x14ac:dyDescent="0.25">
      <c r="A8" s="38" t="s">
        <v>4</v>
      </c>
      <c r="B8" s="38"/>
      <c r="C8" s="36" t="s">
        <v>119</v>
      </c>
      <c r="D8" s="36"/>
      <c r="E8" s="36"/>
      <c r="F8" s="36"/>
      <c r="G8" s="36"/>
      <c r="H8" s="36"/>
      <c r="I8" s="36"/>
    </row>
    <row r="9" spans="1:9" x14ac:dyDescent="0.25">
      <c r="A9" s="38" t="s">
        <v>5</v>
      </c>
      <c r="B9" s="38"/>
      <c r="C9" s="40">
        <v>0.25</v>
      </c>
      <c r="D9" s="40"/>
      <c r="E9" s="37" t="s">
        <v>11</v>
      </c>
      <c r="F9" s="37"/>
      <c r="G9" s="35">
        <v>0.85060000000000002</v>
      </c>
      <c r="H9" s="35"/>
      <c r="I9" s="35"/>
    </row>
    <row r="10" spans="1:9" x14ac:dyDescent="0.25">
      <c r="A10" s="38" t="s">
        <v>6</v>
      </c>
      <c r="B10" s="38"/>
      <c r="C10" s="36" t="s">
        <v>8</v>
      </c>
      <c r="D10" s="36"/>
      <c r="E10" s="37" t="s">
        <v>10</v>
      </c>
      <c r="F10" s="37"/>
      <c r="G10" s="34" t="s">
        <v>16</v>
      </c>
      <c r="H10" s="34"/>
      <c r="I10" s="34"/>
    </row>
    <row r="12" spans="1:9" ht="15" customHeight="1" x14ac:dyDescent="0.25">
      <c r="A12" s="33" t="s">
        <v>13</v>
      </c>
      <c r="B12" s="33" t="s">
        <v>14</v>
      </c>
      <c r="C12" s="33" t="s">
        <v>15</v>
      </c>
      <c r="D12" s="33" t="s">
        <v>17</v>
      </c>
      <c r="E12" s="33" t="s">
        <v>18</v>
      </c>
    </row>
    <row r="13" spans="1:9" x14ac:dyDescent="0.25">
      <c r="A13" s="33"/>
      <c r="B13" s="33"/>
      <c r="C13" s="33"/>
      <c r="D13" s="33"/>
      <c r="E13" s="33"/>
    </row>
    <row r="14" spans="1:9" s="6" customFormat="1" x14ac:dyDescent="0.25">
      <c r="A14" s="7">
        <v>1</v>
      </c>
      <c r="B14" s="7" t="s">
        <v>74</v>
      </c>
      <c r="C14" s="17" t="s">
        <v>75</v>
      </c>
      <c r="D14" s="18"/>
      <c r="E14" s="19"/>
    </row>
    <row r="15" spans="1:9" ht="30" x14ac:dyDescent="0.25">
      <c r="A15" s="4" t="s">
        <v>22</v>
      </c>
      <c r="B15" s="8" t="s">
        <v>23</v>
      </c>
      <c r="C15" s="3" t="s">
        <v>24</v>
      </c>
      <c r="D15" s="4" t="s">
        <v>25</v>
      </c>
      <c r="E15" s="9">
        <v>3</v>
      </c>
      <c r="F15" s="42"/>
      <c r="G15" s="42"/>
      <c r="H15" s="42"/>
      <c r="I15" s="42"/>
    </row>
    <row r="16" spans="1:9" ht="30" x14ac:dyDescent="0.25">
      <c r="A16" s="4" t="s">
        <v>77</v>
      </c>
      <c r="B16" s="8" t="s">
        <v>88</v>
      </c>
      <c r="C16" s="10" t="s">
        <v>120</v>
      </c>
      <c r="D16" s="4" t="s">
        <v>25</v>
      </c>
      <c r="E16" s="9">
        <v>10.08</v>
      </c>
      <c r="F16" s="42"/>
      <c r="G16" s="42"/>
      <c r="H16" s="42"/>
      <c r="I16" s="42"/>
    </row>
    <row r="17" spans="1:12" ht="30" x14ac:dyDescent="0.25">
      <c r="A17" s="4" t="s">
        <v>90</v>
      </c>
      <c r="B17" s="8" t="s">
        <v>89</v>
      </c>
      <c r="C17" s="10" t="s">
        <v>121</v>
      </c>
      <c r="D17" s="4" t="s">
        <v>25</v>
      </c>
      <c r="E17" s="9">
        <v>8.4600000000000009</v>
      </c>
      <c r="F17" s="42"/>
      <c r="G17" s="42"/>
      <c r="H17" s="42"/>
      <c r="I17" s="42"/>
    </row>
    <row r="18" spans="1:12" ht="45" x14ac:dyDescent="0.25">
      <c r="A18" s="4" t="s">
        <v>91</v>
      </c>
      <c r="B18" s="8" t="s">
        <v>122</v>
      </c>
      <c r="C18" s="10" t="s">
        <v>123</v>
      </c>
      <c r="D18" s="4" t="s">
        <v>25</v>
      </c>
      <c r="E18" s="9">
        <v>89.01</v>
      </c>
      <c r="F18" s="42"/>
      <c r="G18" s="42"/>
      <c r="H18" s="42"/>
      <c r="I18" s="42"/>
    </row>
    <row r="19" spans="1:12" ht="45" x14ac:dyDescent="0.25">
      <c r="A19" s="4" t="s">
        <v>92</v>
      </c>
      <c r="B19" s="8" t="s">
        <v>126</v>
      </c>
      <c r="C19" s="10" t="s">
        <v>127</v>
      </c>
      <c r="D19" s="4" t="s">
        <v>25</v>
      </c>
      <c r="E19" s="9">
        <f>E18</f>
        <v>89.01</v>
      </c>
      <c r="F19" s="42"/>
      <c r="G19" s="42"/>
      <c r="H19" s="42"/>
      <c r="I19" s="42"/>
    </row>
    <row r="20" spans="1:12" ht="30" x14ac:dyDescent="0.25">
      <c r="A20" s="4" t="s">
        <v>128</v>
      </c>
      <c r="B20" s="8" t="s">
        <v>261</v>
      </c>
      <c r="C20" s="10" t="s">
        <v>262</v>
      </c>
      <c r="D20" s="4" t="s">
        <v>26</v>
      </c>
      <c r="E20" s="9">
        <v>67.89</v>
      </c>
      <c r="F20" s="42"/>
      <c r="G20" s="42"/>
      <c r="H20" s="42"/>
      <c r="I20" s="42"/>
    </row>
    <row r="21" spans="1:12" ht="30" x14ac:dyDescent="0.25">
      <c r="A21" s="4" t="s">
        <v>129</v>
      </c>
      <c r="B21" s="8" t="s">
        <v>85</v>
      </c>
      <c r="C21" s="10" t="s">
        <v>86</v>
      </c>
      <c r="D21" s="4" t="s">
        <v>27</v>
      </c>
      <c r="E21" s="31">
        <f>SUM(J21:L21)*2</f>
        <v>7.0487999999999991</v>
      </c>
      <c r="F21" s="43"/>
      <c r="G21" s="43"/>
      <c r="H21" s="43"/>
      <c r="I21" s="43"/>
      <c r="J21" s="12">
        <f>(1.63+1.6)*1.85*0.15</f>
        <v>0.89632500000000004</v>
      </c>
      <c r="K21" s="12">
        <f>(1.63+1.3)*1.85*0.15</f>
        <v>0.81307499999999988</v>
      </c>
      <c r="L21">
        <f>(1.7+2.1+0.6)*2.75*0.15</f>
        <v>1.8149999999999995</v>
      </c>
    </row>
    <row r="22" spans="1:12" ht="30" x14ac:dyDescent="0.25">
      <c r="A22" s="4" t="s">
        <v>130</v>
      </c>
      <c r="B22" s="8" t="s">
        <v>124</v>
      </c>
      <c r="C22" s="10" t="s">
        <v>125</v>
      </c>
      <c r="D22" s="4" t="s">
        <v>27</v>
      </c>
      <c r="E22" s="31">
        <f>J22</f>
        <v>0.14249999999999999</v>
      </c>
      <c r="F22" s="43"/>
      <c r="G22" s="43"/>
      <c r="H22" s="43"/>
      <c r="I22" s="43"/>
      <c r="J22" s="12">
        <f>4.75*0.03</f>
        <v>0.14249999999999999</v>
      </c>
      <c r="K22" s="12"/>
    </row>
    <row r="23" spans="1:12" ht="30" x14ac:dyDescent="0.25">
      <c r="A23" s="4" t="s">
        <v>263</v>
      </c>
      <c r="B23" s="8" t="s">
        <v>76</v>
      </c>
      <c r="C23" s="10" t="s">
        <v>87</v>
      </c>
      <c r="D23" s="4" t="s">
        <v>27</v>
      </c>
      <c r="E23" s="31">
        <f>J23+K23</f>
        <v>0.45172500000000004</v>
      </c>
      <c r="F23" s="43"/>
      <c r="G23" s="43"/>
      <c r="H23" s="43"/>
      <c r="I23" s="43"/>
      <c r="J23" s="12">
        <f>((1.5*0.19)/2)*3.17</f>
        <v>0.45172500000000004</v>
      </c>
    </row>
    <row r="24" spans="1:12" x14ac:dyDescent="0.25">
      <c r="A24" s="21"/>
      <c r="B24" s="22"/>
      <c r="C24" s="22"/>
      <c r="D24" s="22"/>
      <c r="E24" s="23"/>
      <c r="F24" s="44"/>
      <c r="G24" s="44"/>
      <c r="H24" s="44"/>
      <c r="I24" s="44"/>
    </row>
    <row r="25" spans="1:12" x14ac:dyDescent="0.25">
      <c r="A25" s="7">
        <v>2</v>
      </c>
      <c r="B25" s="7" t="s">
        <v>29</v>
      </c>
      <c r="C25" s="17" t="s">
        <v>30</v>
      </c>
      <c r="D25" s="18"/>
      <c r="E25" s="19"/>
    </row>
    <row r="26" spans="1:12" ht="90" x14ac:dyDescent="0.25">
      <c r="A26" s="4" t="s">
        <v>135</v>
      </c>
      <c r="B26" s="8" t="s">
        <v>131</v>
      </c>
      <c r="C26" s="10" t="s">
        <v>132</v>
      </c>
      <c r="D26" s="4" t="s">
        <v>25</v>
      </c>
      <c r="E26" s="9">
        <v>12.79</v>
      </c>
      <c r="F26" s="42"/>
      <c r="G26" s="42"/>
      <c r="H26" s="42"/>
      <c r="I26" s="42"/>
    </row>
    <row r="27" spans="1:12" x14ac:dyDescent="0.25">
      <c r="A27" s="21"/>
      <c r="B27" s="22"/>
      <c r="C27" s="22"/>
      <c r="D27" s="22"/>
      <c r="E27" s="23"/>
      <c r="F27" s="44"/>
      <c r="G27" s="44"/>
      <c r="H27" s="44"/>
      <c r="I27" s="44"/>
    </row>
    <row r="28" spans="1:12" x14ac:dyDescent="0.25">
      <c r="A28" s="7">
        <v>3</v>
      </c>
      <c r="B28" s="7" t="s">
        <v>31</v>
      </c>
      <c r="C28" s="17" t="s">
        <v>32</v>
      </c>
      <c r="D28" s="18"/>
      <c r="E28" s="19"/>
    </row>
    <row r="29" spans="1:12" ht="45" x14ac:dyDescent="0.25">
      <c r="A29" s="4" t="s">
        <v>136</v>
      </c>
      <c r="B29" s="8" t="s">
        <v>133</v>
      </c>
      <c r="C29" s="10" t="s">
        <v>134</v>
      </c>
      <c r="D29" s="4" t="s">
        <v>25</v>
      </c>
      <c r="E29" s="9">
        <v>2.94</v>
      </c>
      <c r="F29" s="42"/>
      <c r="G29" s="42"/>
      <c r="H29" s="42"/>
      <c r="I29" s="42"/>
    </row>
    <row r="30" spans="1:12" ht="45" x14ac:dyDescent="0.25">
      <c r="A30" s="4" t="s">
        <v>137</v>
      </c>
      <c r="B30" s="8" t="s">
        <v>140</v>
      </c>
      <c r="C30" s="10" t="s">
        <v>139</v>
      </c>
      <c r="D30" s="4" t="s">
        <v>25</v>
      </c>
      <c r="E30" s="9">
        <v>7.14</v>
      </c>
      <c r="F30" s="42"/>
      <c r="G30" s="42"/>
      <c r="H30" s="42"/>
      <c r="I30" s="42"/>
    </row>
    <row r="31" spans="1:12" ht="45" x14ac:dyDescent="0.25">
      <c r="A31" s="4" t="s">
        <v>138</v>
      </c>
      <c r="B31" s="8" t="s">
        <v>141</v>
      </c>
      <c r="C31" s="10" t="s">
        <v>142</v>
      </c>
      <c r="D31" s="4" t="s">
        <v>25</v>
      </c>
      <c r="E31" s="9">
        <f>E30</f>
        <v>7.14</v>
      </c>
      <c r="F31" s="42"/>
      <c r="G31" s="42"/>
      <c r="H31" s="42"/>
      <c r="I31" s="42"/>
    </row>
    <row r="32" spans="1:12" ht="60" x14ac:dyDescent="0.25">
      <c r="A32" s="4" t="s">
        <v>143</v>
      </c>
      <c r="B32" s="8" t="s">
        <v>144</v>
      </c>
      <c r="C32" s="10" t="s">
        <v>145</v>
      </c>
      <c r="D32" s="4" t="s">
        <v>25</v>
      </c>
      <c r="E32" s="9">
        <v>7.5</v>
      </c>
      <c r="F32" s="42"/>
      <c r="G32" s="42"/>
      <c r="H32" s="42"/>
      <c r="I32" s="42"/>
    </row>
    <row r="33" spans="1:9" ht="45" x14ac:dyDescent="0.25">
      <c r="A33" s="4" t="s">
        <v>148</v>
      </c>
      <c r="B33" s="8" t="s">
        <v>146</v>
      </c>
      <c r="C33" s="10" t="s">
        <v>147</v>
      </c>
      <c r="D33" s="4" t="s">
        <v>25</v>
      </c>
      <c r="E33" s="9">
        <v>0.96</v>
      </c>
      <c r="F33" s="42"/>
      <c r="G33" s="42"/>
      <c r="H33" s="42"/>
      <c r="I33" s="42"/>
    </row>
    <row r="34" spans="1:9" x14ac:dyDescent="0.25">
      <c r="A34" s="21"/>
      <c r="B34" s="22"/>
      <c r="C34" s="22"/>
      <c r="D34" s="22"/>
      <c r="E34" s="23"/>
      <c r="F34" s="44"/>
      <c r="G34" s="44"/>
      <c r="H34" s="44"/>
      <c r="I34" s="44"/>
    </row>
    <row r="35" spans="1:9" x14ac:dyDescent="0.25">
      <c r="A35" s="7">
        <v>4</v>
      </c>
      <c r="B35" s="7" t="s">
        <v>36</v>
      </c>
      <c r="C35" s="17" t="s">
        <v>37</v>
      </c>
      <c r="D35" s="18"/>
      <c r="E35" s="19"/>
    </row>
    <row r="36" spans="1:9" ht="45" x14ac:dyDescent="0.25">
      <c r="A36" s="4" t="s">
        <v>199</v>
      </c>
      <c r="B36" s="8" t="s">
        <v>149</v>
      </c>
      <c r="C36" s="10" t="s">
        <v>255</v>
      </c>
      <c r="D36" s="4" t="s">
        <v>28</v>
      </c>
      <c r="E36" s="9">
        <v>179.48</v>
      </c>
      <c r="F36" s="42"/>
      <c r="G36" s="42"/>
      <c r="H36" s="42"/>
      <c r="I36" s="42"/>
    </row>
    <row r="37" spans="1:9" ht="60" x14ac:dyDescent="0.25">
      <c r="A37" s="4" t="s">
        <v>200</v>
      </c>
      <c r="B37" s="8" t="s">
        <v>256</v>
      </c>
      <c r="C37" s="10" t="s">
        <v>257</v>
      </c>
      <c r="D37" s="4" t="s">
        <v>25</v>
      </c>
      <c r="E37" s="9">
        <f>E19</f>
        <v>89.01</v>
      </c>
      <c r="F37" s="42"/>
      <c r="G37" s="42"/>
      <c r="H37" s="42"/>
      <c r="I37" s="42"/>
    </row>
    <row r="38" spans="1:9" ht="30" x14ac:dyDescent="0.25">
      <c r="A38" s="4" t="s">
        <v>201</v>
      </c>
      <c r="B38" s="8" t="s">
        <v>93</v>
      </c>
      <c r="C38" s="10" t="s">
        <v>94</v>
      </c>
      <c r="D38" s="4" t="s">
        <v>25</v>
      </c>
      <c r="E38" s="9">
        <f>E18</f>
        <v>89.01</v>
      </c>
      <c r="F38" s="42"/>
      <c r="G38" s="42"/>
      <c r="H38" s="42"/>
      <c r="I38" s="42"/>
    </row>
    <row r="39" spans="1:9" ht="45" x14ac:dyDescent="0.25">
      <c r="A39" s="4" t="s">
        <v>258</v>
      </c>
      <c r="B39" s="8" t="s">
        <v>266</v>
      </c>
      <c r="C39" s="10" t="s">
        <v>267</v>
      </c>
      <c r="D39" s="4" t="s">
        <v>26</v>
      </c>
      <c r="E39" s="9">
        <v>28.6</v>
      </c>
      <c r="F39" s="42"/>
      <c r="G39" s="42"/>
      <c r="H39" s="42"/>
      <c r="I39" s="42"/>
    </row>
    <row r="40" spans="1:9" x14ac:dyDescent="0.25">
      <c r="A40" s="21"/>
      <c r="B40" s="22"/>
      <c r="C40" s="22"/>
      <c r="D40" s="22"/>
      <c r="E40" s="23"/>
      <c r="F40" s="44"/>
      <c r="G40" s="44"/>
      <c r="H40" s="44"/>
      <c r="I40" s="44"/>
    </row>
    <row r="41" spans="1:9" x14ac:dyDescent="0.25">
      <c r="A41" s="7">
        <v>5</v>
      </c>
      <c r="B41" s="7" t="s">
        <v>40</v>
      </c>
      <c r="C41" s="17" t="s">
        <v>41</v>
      </c>
      <c r="D41" s="18"/>
      <c r="E41" s="19"/>
    </row>
    <row r="42" spans="1:9" x14ac:dyDescent="0.25">
      <c r="A42" s="14" t="s">
        <v>33</v>
      </c>
      <c r="B42" s="14" t="s">
        <v>46</v>
      </c>
      <c r="C42" s="24" t="s">
        <v>47</v>
      </c>
      <c r="D42" s="25"/>
      <c r="E42" s="26"/>
    </row>
    <row r="43" spans="1:9" ht="30" x14ac:dyDescent="0.25">
      <c r="A43" s="11" t="s">
        <v>202</v>
      </c>
      <c r="B43" s="8" t="s">
        <v>153</v>
      </c>
      <c r="C43" s="10" t="s">
        <v>154</v>
      </c>
      <c r="D43" s="11" t="s">
        <v>34</v>
      </c>
      <c r="E43" s="13">
        <v>1</v>
      </c>
      <c r="F43" s="45"/>
      <c r="G43" s="45"/>
      <c r="H43" s="45"/>
      <c r="I43" s="45"/>
    </row>
    <row r="44" spans="1:9" ht="60" x14ac:dyDescent="0.25">
      <c r="A44" s="11" t="s">
        <v>203</v>
      </c>
      <c r="B44" s="8" t="s">
        <v>103</v>
      </c>
      <c r="C44" s="10" t="s">
        <v>150</v>
      </c>
      <c r="D44" s="11" t="s">
        <v>34</v>
      </c>
      <c r="E44" s="13">
        <v>1</v>
      </c>
      <c r="F44" s="45"/>
      <c r="G44" s="45"/>
      <c r="H44" s="45"/>
      <c r="I44" s="45"/>
    </row>
    <row r="45" spans="1:9" ht="30" x14ac:dyDescent="0.25">
      <c r="A45" s="11" t="s">
        <v>204</v>
      </c>
      <c r="B45" s="8" t="s">
        <v>48</v>
      </c>
      <c r="C45" s="10" t="s">
        <v>102</v>
      </c>
      <c r="D45" s="11" t="s">
        <v>34</v>
      </c>
      <c r="E45" s="13">
        <v>3</v>
      </c>
      <c r="F45" s="45"/>
      <c r="G45" s="45"/>
      <c r="H45" s="45"/>
      <c r="I45" s="45"/>
    </row>
    <row r="46" spans="1:9" ht="30" x14ac:dyDescent="0.25">
      <c r="A46" s="11" t="s">
        <v>205</v>
      </c>
      <c r="B46" s="8" t="s">
        <v>104</v>
      </c>
      <c r="C46" s="10" t="s">
        <v>105</v>
      </c>
      <c r="D46" s="11" t="s">
        <v>34</v>
      </c>
      <c r="E46" s="13">
        <v>2</v>
      </c>
      <c r="F46" s="45"/>
      <c r="G46" s="45"/>
      <c r="H46" s="45"/>
      <c r="I46" s="45"/>
    </row>
    <row r="47" spans="1:9" ht="30" x14ac:dyDescent="0.25">
      <c r="A47" s="11" t="s">
        <v>206</v>
      </c>
      <c r="B47" s="8" t="s">
        <v>106</v>
      </c>
      <c r="C47" s="10" t="s">
        <v>107</v>
      </c>
      <c r="D47" s="11" t="s">
        <v>34</v>
      </c>
      <c r="E47" s="13">
        <v>1</v>
      </c>
      <c r="F47" s="45"/>
      <c r="G47" s="45"/>
      <c r="H47" s="45"/>
      <c r="I47" s="45"/>
    </row>
    <row r="48" spans="1:9" ht="30" x14ac:dyDescent="0.25">
      <c r="A48" s="11" t="s">
        <v>207</v>
      </c>
      <c r="B48" s="8" t="s">
        <v>50</v>
      </c>
      <c r="C48" s="10" t="s">
        <v>96</v>
      </c>
      <c r="D48" s="11" t="s">
        <v>34</v>
      </c>
      <c r="E48" s="32">
        <v>12</v>
      </c>
      <c r="F48" s="46"/>
      <c r="G48" s="46"/>
      <c r="H48" s="46"/>
      <c r="I48" s="46"/>
    </row>
    <row r="49" spans="1:9" ht="45" x14ac:dyDescent="0.25">
      <c r="A49" s="11" t="s">
        <v>208</v>
      </c>
      <c r="B49" s="8" t="s">
        <v>151</v>
      </c>
      <c r="C49" s="10" t="s">
        <v>152</v>
      </c>
      <c r="D49" s="11" t="s">
        <v>34</v>
      </c>
      <c r="E49" s="13">
        <v>3</v>
      </c>
      <c r="F49" s="45"/>
      <c r="G49" s="45"/>
      <c r="H49" s="45"/>
      <c r="I49" s="45"/>
    </row>
    <row r="50" spans="1:9" ht="45" x14ac:dyDescent="0.25">
      <c r="A50" s="11" t="s">
        <v>209</v>
      </c>
      <c r="B50" s="8" t="s">
        <v>108</v>
      </c>
      <c r="C50" s="10" t="s">
        <v>109</v>
      </c>
      <c r="D50" s="11" t="s">
        <v>34</v>
      </c>
      <c r="E50" s="13">
        <v>3</v>
      </c>
      <c r="F50" s="45"/>
      <c r="G50" s="45"/>
      <c r="H50" s="45"/>
      <c r="I50" s="45"/>
    </row>
    <row r="51" spans="1:9" ht="45" x14ac:dyDescent="0.25">
      <c r="A51" s="11" t="s">
        <v>210</v>
      </c>
      <c r="B51" s="8" t="s">
        <v>110</v>
      </c>
      <c r="C51" s="10" t="s">
        <v>111</v>
      </c>
      <c r="D51" s="11" t="s">
        <v>34</v>
      </c>
      <c r="E51" s="13">
        <v>5</v>
      </c>
      <c r="F51" s="45"/>
      <c r="G51" s="45"/>
      <c r="H51" s="45"/>
      <c r="I51" s="45"/>
    </row>
    <row r="52" spans="1:9" ht="45" x14ac:dyDescent="0.25">
      <c r="A52" s="11" t="s">
        <v>211</v>
      </c>
      <c r="B52" s="8" t="s">
        <v>155</v>
      </c>
      <c r="C52" s="10" t="s">
        <v>112</v>
      </c>
      <c r="D52" s="11" t="s">
        <v>34</v>
      </c>
      <c r="E52" s="13">
        <v>6</v>
      </c>
      <c r="F52" s="45"/>
      <c r="G52" s="45"/>
      <c r="H52" s="45"/>
      <c r="I52" s="45"/>
    </row>
    <row r="53" spans="1:9" ht="30" x14ac:dyDescent="0.25">
      <c r="A53" s="11" t="s">
        <v>212</v>
      </c>
      <c r="B53" s="8" t="s">
        <v>156</v>
      </c>
      <c r="C53" s="10" t="s">
        <v>157</v>
      </c>
      <c r="D53" s="11" t="s">
        <v>34</v>
      </c>
      <c r="E53" s="13">
        <v>11</v>
      </c>
      <c r="F53" s="45"/>
      <c r="G53" s="45"/>
      <c r="H53" s="45"/>
      <c r="I53" s="45"/>
    </row>
    <row r="54" spans="1:9" ht="30" x14ac:dyDescent="0.25">
      <c r="A54" s="11" t="s">
        <v>213</v>
      </c>
      <c r="B54" s="8" t="s">
        <v>49</v>
      </c>
      <c r="C54" s="10" t="s">
        <v>95</v>
      </c>
      <c r="D54" s="11" t="s">
        <v>26</v>
      </c>
      <c r="E54" s="13">
        <v>12.12</v>
      </c>
      <c r="F54" s="45"/>
      <c r="G54" s="45"/>
      <c r="H54" s="45"/>
      <c r="I54" s="45"/>
    </row>
    <row r="55" spans="1:9" ht="45" x14ac:dyDescent="0.25">
      <c r="A55" s="11" t="s">
        <v>214</v>
      </c>
      <c r="B55" s="8" t="s">
        <v>158</v>
      </c>
      <c r="C55" s="10" t="s">
        <v>159</v>
      </c>
      <c r="D55" s="11" t="s">
        <v>26</v>
      </c>
      <c r="E55" s="13">
        <v>92.88</v>
      </c>
      <c r="F55" s="45"/>
      <c r="G55" s="45"/>
      <c r="H55" s="45"/>
      <c r="I55" s="45"/>
    </row>
    <row r="56" spans="1:9" ht="45" x14ac:dyDescent="0.25">
      <c r="A56" s="11" t="s">
        <v>215</v>
      </c>
      <c r="B56" s="8" t="s">
        <v>160</v>
      </c>
      <c r="C56" s="10" t="s">
        <v>97</v>
      </c>
      <c r="D56" s="11" t="s">
        <v>26</v>
      </c>
      <c r="E56" s="13">
        <f>E54</f>
        <v>12.12</v>
      </c>
      <c r="F56" s="45"/>
      <c r="G56" s="45"/>
      <c r="H56" s="45"/>
      <c r="I56" s="45"/>
    </row>
    <row r="57" spans="1:9" ht="45" x14ac:dyDescent="0.25">
      <c r="A57" s="11" t="s">
        <v>216</v>
      </c>
      <c r="B57" s="8" t="s">
        <v>54</v>
      </c>
      <c r="C57" s="10" t="s">
        <v>98</v>
      </c>
      <c r="D57" s="11" t="s">
        <v>34</v>
      </c>
      <c r="E57" s="13">
        <v>5</v>
      </c>
      <c r="F57" s="45"/>
      <c r="G57" s="45"/>
      <c r="H57" s="45"/>
      <c r="I57" s="45"/>
    </row>
    <row r="58" spans="1:9" ht="45" x14ac:dyDescent="0.25">
      <c r="A58" s="11" t="s">
        <v>217</v>
      </c>
      <c r="B58" s="8" t="s">
        <v>113</v>
      </c>
      <c r="C58" s="10" t="s">
        <v>114</v>
      </c>
      <c r="D58" s="11" t="s">
        <v>34</v>
      </c>
      <c r="E58" s="13">
        <v>6</v>
      </c>
      <c r="F58" s="45"/>
      <c r="G58" s="45"/>
      <c r="H58" s="45"/>
      <c r="I58" s="45"/>
    </row>
    <row r="59" spans="1:9" ht="45" x14ac:dyDescent="0.25">
      <c r="A59" s="11" t="s">
        <v>218</v>
      </c>
      <c r="B59" s="8" t="s">
        <v>52</v>
      </c>
      <c r="C59" s="10" t="s">
        <v>99</v>
      </c>
      <c r="D59" s="11" t="s">
        <v>26</v>
      </c>
      <c r="E59" s="13">
        <v>117</v>
      </c>
      <c r="F59" s="45"/>
      <c r="G59" s="45"/>
      <c r="H59" s="45"/>
      <c r="I59" s="45"/>
    </row>
    <row r="60" spans="1:9" ht="45" x14ac:dyDescent="0.25">
      <c r="A60" s="11" t="s">
        <v>219</v>
      </c>
      <c r="B60" s="8" t="s">
        <v>53</v>
      </c>
      <c r="C60" s="10" t="s">
        <v>100</v>
      </c>
      <c r="D60" s="11" t="s">
        <v>26</v>
      </c>
      <c r="E60" s="13">
        <v>166</v>
      </c>
      <c r="F60" s="45"/>
      <c r="G60" s="45"/>
      <c r="H60" s="45"/>
      <c r="I60" s="45"/>
    </row>
    <row r="61" spans="1:9" ht="45" x14ac:dyDescent="0.25">
      <c r="A61" s="11" t="s">
        <v>220</v>
      </c>
      <c r="B61" s="8" t="s">
        <v>161</v>
      </c>
      <c r="C61" s="10" t="s">
        <v>162</v>
      </c>
      <c r="D61" s="11" t="s">
        <v>26</v>
      </c>
      <c r="E61" s="13">
        <v>31</v>
      </c>
      <c r="F61" s="45"/>
      <c r="G61" s="45"/>
      <c r="H61" s="45"/>
      <c r="I61" s="45"/>
    </row>
    <row r="62" spans="1:9" ht="45" x14ac:dyDescent="0.25">
      <c r="A62" s="11" t="s">
        <v>221</v>
      </c>
      <c r="B62" s="8" t="s">
        <v>51</v>
      </c>
      <c r="C62" s="10" t="s">
        <v>101</v>
      </c>
      <c r="D62" s="11" t="s">
        <v>26</v>
      </c>
      <c r="E62" s="13">
        <f>E54</f>
        <v>12.12</v>
      </c>
      <c r="F62" s="45"/>
      <c r="G62" s="45"/>
      <c r="H62" s="45"/>
      <c r="I62" s="45"/>
    </row>
    <row r="63" spans="1:9" ht="45" x14ac:dyDescent="0.25">
      <c r="A63" s="11" t="s">
        <v>222</v>
      </c>
      <c r="B63" s="8" t="s">
        <v>163</v>
      </c>
      <c r="C63" s="10" t="s">
        <v>164</v>
      </c>
      <c r="D63" s="11" t="s">
        <v>34</v>
      </c>
      <c r="E63" s="13">
        <v>7</v>
      </c>
      <c r="F63" s="45"/>
      <c r="G63" s="45"/>
      <c r="H63" s="45"/>
      <c r="I63" s="45"/>
    </row>
    <row r="64" spans="1:9" ht="45" x14ac:dyDescent="0.25">
      <c r="A64" s="11" t="s">
        <v>223</v>
      </c>
      <c r="B64" s="8" t="s">
        <v>82</v>
      </c>
      <c r="C64" s="10" t="s">
        <v>165</v>
      </c>
      <c r="D64" s="11" t="s">
        <v>34</v>
      </c>
      <c r="E64" s="13">
        <v>4</v>
      </c>
      <c r="F64" s="45"/>
      <c r="G64" s="45"/>
      <c r="H64" s="45"/>
      <c r="I64" s="45"/>
    </row>
    <row r="65" spans="1:9" x14ac:dyDescent="0.25">
      <c r="A65" s="27"/>
      <c r="B65" s="28"/>
      <c r="C65" s="28"/>
      <c r="D65" s="28"/>
      <c r="E65" s="29"/>
      <c r="F65" s="47"/>
      <c r="G65" s="47"/>
      <c r="H65" s="47"/>
      <c r="I65" s="47"/>
    </row>
    <row r="66" spans="1:9" x14ac:dyDescent="0.25">
      <c r="A66" s="14" t="s">
        <v>35</v>
      </c>
      <c r="B66" s="14" t="s">
        <v>177</v>
      </c>
      <c r="C66" s="24" t="s">
        <v>175</v>
      </c>
      <c r="D66" s="25"/>
      <c r="E66" s="26"/>
    </row>
    <row r="67" spans="1:9" ht="45" x14ac:dyDescent="0.25">
      <c r="A67" s="11" t="s">
        <v>224</v>
      </c>
      <c r="B67" s="8" t="s">
        <v>167</v>
      </c>
      <c r="C67" s="10" t="s">
        <v>168</v>
      </c>
      <c r="D67" s="11" t="s">
        <v>26</v>
      </c>
      <c r="E67" s="13">
        <v>0.5</v>
      </c>
      <c r="F67" s="45"/>
      <c r="G67" s="45"/>
      <c r="H67" s="45"/>
      <c r="I67" s="45"/>
    </row>
    <row r="68" spans="1:9" ht="45" x14ac:dyDescent="0.25">
      <c r="A68" s="11" t="s">
        <v>225</v>
      </c>
      <c r="B68" s="8" t="s">
        <v>169</v>
      </c>
      <c r="C68" s="10" t="s">
        <v>170</v>
      </c>
      <c r="D68" s="11" t="s">
        <v>26</v>
      </c>
      <c r="E68" s="13">
        <v>1</v>
      </c>
      <c r="F68" s="45"/>
      <c r="G68" s="45"/>
      <c r="H68" s="45"/>
      <c r="I68" s="45"/>
    </row>
    <row r="69" spans="1:9" ht="60" x14ac:dyDescent="0.25">
      <c r="A69" s="11" t="s">
        <v>226</v>
      </c>
      <c r="B69" s="8" t="s">
        <v>171</v>
      </c>
      <c r="C69" s="10" t="s">
        <v>172</v>
      </c>
      <c r="D69" s="11" t="s">
        <v>34</v>
      </c>
      <c r="E69" s="13">
        <v>1</v>
      </c>
      <c r="F69" s="45"/>
      <c r="G69" s="45"/>
      <c r="H69" s="45"/>
      <c r="I69" s="45"/>
    </row>
    <row r="70" spans="1:9" ht="30" x14ac:dyDescent="0.25">
      <c r="A70" s="11" t="s">
        <v>227</v>
      </c>
      <c r="B70" s="8" t="s">
        <v>173</v>
      </c>
      <c r="C70" s="10" t="s">
        <v>174</v>
      </c>
      <c r="D70" s="11" t="s">
        <v>34</v>
      </c>
      <c r="E70" s="13">
        <v>1</v>
      </c>
      <c r="F70" s="45"/>
      <c r="G70" s="45"/>
      <c r="H70" s="45"/>
      <c r="I70" s="45"/>
    </row>
    <row r="71" spans="1:9" ht="45" x14ac:dyDescent="0.25">
      <c r="A71" s="11" t="s">
        <v>228</v>
      </c>
      <c r="B71" s="8" t="s">
        <v>51</v>
      </c>
      <c r="C71" s="10" t="s">
        <v>101</v>
      </c>
      <c r="D71" s="11" t="s">
        <v>26</v>
      </c>
      <c r="E71" s="13">
        <f>E67</f>
        <v>0.5</v>
      </c>
      <c r="F71" s="45"/>
      <c r="G71" s="45"/>
      <c r="H71" s="45"/>
      <c r="I71" s="45"/>
    </row>
    <row r="72" spans="1:9" x14ac:dyDescent="0.25">
      <c r="A72" s="27"/>
      <c r="B72" s="28"/>
      <c r="C72" s="28"/>
      <c r="D72" s="28"/>
      <c r="E72" s="29"/>
      <c r="F72" s="47"/>
      <c r="G72" s="47"/>
      <c r="H72" s="47"/>
      <c r="I72" s="47"/>
    </row>
    <row r="73" spans="1:9" x14ac:dyDescent="0.25">
      <c r="A73" s="14" t="s">
        <v>229</v>
      </c>
      <c r="B73" s="14" t="s">
        <v>178</v>
      </c>
      <c r="C73" s="24" t="s">
        <v>179</v>
      </c>
      <c r="D73" s="25"/>
      <c r="E73" s="26"/>
    </row>
    <row r="74" spans="1:9" ht="30" x14ac:dyDescent="0.25">
      <c r="A74" s="11" t="s">
        <v>230</v>
      </c>
      <c r="B74" s="8" t="s">
        <v>180</v>
      </c>
      <c r="C74" s="10" t="s">
        <v>181</v>
      </c>
      <c r="D74" s="11" t="s">
        <v>27</v>
      </c>
      <c r="E74" s="13">
        <v>0.05</v>
      </c>
      <c r="F74" s="45"/>
      <c r="G74" s="45"/>
      <c r="H74" s="45"/>
      <c r="I74" s="45"/>
    </row>
    <row r="75" spans="1:9" ht="45" x14ac:dyDescent="0.25">
      <c r="A75" s="11" t="s">
        <v>231</v>
      </c>
      <c r="B75" s="8" t="s">
        <v>183</v>
      </c>
      <c r="C75" s="10" t="s">
        <v>184</v>
      </c>
      <c r="D75" s="11" t="s">
        <v>26</v>
      </c>
      <c r="E75" s="13">
        <v>2</v>
      </c>
      <c r="F75" s="45"/>
      <c r="G75" s="45"/>
      <c r="H75" s="45"/>
      <c r="I75" s="45"/>
    </row>
    <row r="76" spans="1:9" ht="60" x14ac:dyDescent="0.25">
      <c r="A76" s="11" t="s">
        <v>232</v>
      </c>
      <c r="B76" s="8" t="s">
        <v>185</v>
      </c>
      <c r="C76" s="10" t="s">
        <v>186</v>
      </c>
      <c r="D76" s="11" t="s">
        <v>34</v>
      </c>
      <c r="E76" s="13">
        <v>1</v>
      </c>
      <c r="F76" s="45"/>
      <c r="G76" s="45"/>
      <c r="H76" s="45"/>
      <c r="I76" s="45"/>
    </row>
    <row r="77" spans="1:9" ht="30" x14ac:dyDescent="0.25">
      <c r="A77" s="11" t="s">
        <v>233</v>
      </c>
      <c r="B77" s="8" t="s">
        <v>187</v>
      </c>
      <c r="C77" s="10" t="s">
        <v>188</v>
      </c>
      <c r="D77" s="11" t="s">
        <v>27</v>
      </c>
      <c r="E77" s="13">
        <v>0.03</v>
      </c>
      <c r="F77" s="45"/>
      <c r="G77" s="45"/>
      <c r="H77" s="45"/>
      <c r="I77" s="45"/>
    </row>
    <row r="78" spans="1:9" x14ac:dyDescent="0.25">
      <c r="A78" s="27"/>
      <c r="B78" s="28"/>
      <c r="C78" s="28"/>
      <c r="D78" s="28"/>
      <c r="E78" s="29"/>
      <c r="F78" s="47"/>
      <c r="G78" s="47"/>
      <c r="H78" s="47"/>
      <c r="I78" s="47"/>
    </row>
    <row r="79" spans="1:9" x14ac:dyDescent="0.25">
      <c r="A79" s="7">
        <v>6</v>
      </c>
      <c r="B79" s="7" t="s">
        <v>240</v>
      </c>
      <c r="C79" s="17" t="s">
        <v>241</v>
      </c>
      <c r="D79" s="18"/>
      <c r="E79" s="19"/>
    </row>
    <row r="80" spans="1:9" ht="30" x14ac:dyDescent="0.25">
      <c r="A80" s="11" t="s">
        <v>38</v>
      </c>
      <c r="B80" s="8" t="s">
        <v>235</v>
      </c>
      <c r="C80" s="10" t="s">
        <v>236</v>
      </c>
      <c r="D80" s="11" t="s">
        <v>34</v>
      </c>
      <c r="E80" s="13">
        <f t="shared" ref="E80" si="0">E76</f>
        <v>1</v>
      </c>
      <c r="F80" s="45"/>
      <c r="G80" s="45"/>
      <c r="H80" s="45"/>
      <c r="I80" s="45"/>
    </row>
    <row r="81" spans="1:9" ht="30" x14ac:dyDescent="0.25">
      <c r="A81" s="11" t="s">
        <v>39</v>
      </c>
      <c r="B81" s="8" t="s">
        <v>237</v>
      </c>
      <c r="C81" s="10" t="s">
        <v>238</v>
      </c>
      <c r="D81" s="11" t="s">
        <v>239</v>
      </c>
      <c r="E81" s="13">
        <v>1</v>
      </c>
      <c r="F81" s="45"/>
      <c r="G81" s="45"/>
      <c r="H81" s="45"/>
      <c r="I81" s="45"/>
    </row>
    <row r="82" spans="1:9" ht="30" x14ac:dyDescent="0.25">
      <c r="A82" s="11" t="s">
        <v>43</v>
      </c>
      <c r="B82" s="8" t="s">
        <v>252</v>
      </c>
      <c r="C82" s="10" t="s">
        <v>253</v>
      </c>
      <c r="D82" s="11" t="s">
        <v>34</v>
      </c>
      <c r="E82" s="13">
        <v>1</v>
      </c>
      <c r="F82" s="45"/>
      <c r="G82" s="45"/>
      <c r="H82" s="45"/>
      <c r="I82" s="45"/>
    </row>
    <row r="83" spans="1:9" ht="45" x14ac:dyDescent="0.25">
      <c r="A83" s="11" t="s">
        <v>116</v>
      </c>
      <c r="B83" s="8" t="s">
        <v>242</v>
      </c>
      <c r="C83" s="10" t="s">
        <v>243</v>
      </c>
      <c r="D83" s="11" t="s">
        <v>34</v>
      </c>
      <c r="E83" s="13">
        <v>2</v>
      </c>
      <c r="F83" s="45"/>
      <c r="G83" s="45"/>
      <c r="H83" s="45"/>
      <c r="I83" s="45"/>
    </row>
    <row r="84" spans="1:9" ht="45" x14ac:dyDescent="0.25">
      <c r="A84" s="11" t="s">
        <v>248</v>
      </c>
      <c r="B84" s="8" t="s">
        <v>246</v>
      </c>
      <c r="C84" s="10" t="s">
        <v>247</v>
      </c>
      <c r="D84" s="11" t="s">
        <v>34</v>
      </c>
      <c r="E84" s="13">
        <v>2</v>
      </c>
      <c r="F84" s="45"/>
      <c r="G84" s="45"/>
      <c r="H84" s="45"/>
      <c r="I84" s="45"/>
    </row>
    <row r="85" spans="1:9" ht="45" x14ac:dyDescent="0.25">
      <c r="A85" s="11" t="s">
        <v>254</v>
      </c>
      <c r="B85" s="8" t="s">
        <v>244</v>
      </c>
      <c r="C85" s="10" t="s">
        <v>245</v>
      </c>
      <c r="D85" s="11" t="s">
        <v>34</v>
      </c>
      <c r="E85" s="13">
        <v>2</v>
      </c>
      <c r="F85" s="45"/>
      <c r="G85" s="45"/>
      <c r="H85" s="45"/>
      <c r="I85" s="45"/>
    </row>
    <row r="86" spans="1:9" x14ac:dyDescent="0.25">
      <c r="A86" s="27"/>
      <c r="B86" s="28"/>
      <c r="C86" s="28"/>
      <c r="D86" s="28"/>
      <c r="E86" s="29"/>
      <c r="F86" s="47"/>
      <c r="G86" s="47"/>
      <c r="H86" s="47"/>
      <c r="I86" s="47"/>
    </row>
    <row r="87" spans="1:9" x14ac:dyDescent="0.25">
      <c r="A87" s="7">
        <v>7</v>
      </c>
      <c r="B87" s="7" t="s">
        <v>58</v>
      </c>
      <c r="C87" s="17" t="s">
        <v>59</v>
      </c>
      <c r="D87" s="18"/>
      <c r="E87" s="19"/>
    </row>
    <row r="88" spans="1:9" x14ac:dyDescent="0.25">
      <c r="A88" s="14" t="s">
        <v>42</v>
      </c>
      <c r="B88" s="14" t="s">
        <v>61</v>
      </c>
      <c r="C88" s="24" t="s">
        <v>62</v>
      </c>
      <c r="D88" s="25"/>
      <c r="E88" s="26"/>
    </row>
    <row r="89" spans="1:9" ht="60" x14ac:dyDescent="0.25">
      <c r="A89" s="4" t="s">
        <v>44</v>
      </c>
      <c r="B89" s="8" t="s">
        <v>190</v>
      </c>
      <c r="C89" s="10" t="s">
        <v>191</v>
      </c>
      <c r="D89" s="4" t="s">
        <v>25</v>
      </c>
      <c r="E89" s="9">
        <v>25.52</v>
      </c>
      <c r="F89" s="42"/>
      <c r="G89" s="42"/>
      <c r="H89" s="42"/>
      <c r="I89" s="42"/>
    </row>
    <row r="90" spans="1:9" ht="75" x14ac:dyDescent="0.25">
      <c r="A90" s="4" t="s">
        <v>45</v>
      </c>
      <c r="B90" s="8" t="s">
        <v>192</v>
      </c>
      <c r="C90" s="10" t="s">
        <v>193</v>
      </c>
      <c r="D90" s="4" t="s">
        <v>25</v>
      </c>
      <c r="E90" s="9">
        <f>E89</f>
        <v>25.52</v>
      </c>
      <c r="F90" s="42"/>
      <c r="G90" s="42"/>
      <c r="H90" s="42"/>
      <c r="I90" s="42"/>
    </row>
    <row r="91" spans="1:9" x14ac:dyDescent="0.25">
      <c r="A91" s="21"/>
      <c r="B91" s="22"/>
      <c r="C91" s="22"/>
      <c r="D91" s="22"/>
      <c r="E91" s="23"/>
      <c r="F91" s="44"/>
      <c r="G91" s="44"/>
      <c r="H91" s="44"/>
      <c r="I91" s="44"/>
    </row>
    <row r="92" spans="1:9" x14ac:dyDescent="0.25">
      <c r="A92" s="14" t="s">
        <v>166</v>
      </c>
      <c r="B92" s="14" t="s">
        <v>64</v>
      </c>
      <c r="C92" s="24" t="s">
        <v>65</v>
      </c>
      <c r="D92" s="25"/>
      <c r="E92" s="26"/>
    </row>
    <row r="93" spans="1:9" ht="45" x14ac:dyDescent="0.25">
      <c r="A93" s="11" t="s">
        <v>176</v>
      </c>
      <c r="B93" s="8" t="s">
        <v>271</v>
      </c>
      <c r="C93" s="10" t="s">
        <v>272</v>
      </c>
      <c r="D93" s="4" t="s">
        <v>25</v>
      </c>
      <c r="E93" s="9">
        <v>4.75</v>
      </c>
      <c r="F93" s="42"/>
      <c r="G93" s="42"/>
      <c r="H93" s="42"/>
      <c r="I93" s="42"/>
    </row>
    <row r="94" spans="1:9" ht="60" x14ac:dyDescent="0.25">
      <c r="A94" s="11" t="s">
        <v>182</v>
      </c>
      <c r="B94" s="8" t="s">
        <v>289</v>
      </c>
      <c r="C94" s="10" t="s">
        <v>290</v>
      </c>
      <c r="D94" s="4" t="s">
        <v>25</v>
      </c>
      <c r="E94" s="9">
        <v>88.04</v>
      </c>
      <c r="F94" s="42"/>
      <c r="G94" s="42"/>
      <c r="H94" s="42"/>
      <c r="I94" s="42"/>
    </row>
    <row r="95" spans="1:9" ht="45" x14ac:dyDescent="0.25">
      <c r="A95" s="11" t="s">
        <v>189</v>
      </c>
      <c r="B95" s="8" t="s">
        <v>268</v>
      </c>
      <c r="C95" s="10" t="s">
        <v>269</v>
      </c>
      <c r="D95" s="4" t="s">
        <v>26</v>
      </c>
      <c r="E95" s="9">
        <v>69.290000000000006</v>
      </c>
      <c r="F95" s="42"/>
      <c r="G95" s="42"/>
      <c r="H95" s="42"/>
      <c r="I95" s="42"/>
    </row>
    <row r="96" spans="1:9" ht="30" x14ac:dyDescent="0.25">
      <c r="A96" s="11" t="s">
        <v>273</v>
      </c>
      <c r="B96" s="8" t="s">
        <v>264</v>
      </c>
      <c r="C96" s="10" t="s">
        <v>265</v>
      </c>
      <c r="D96" s="4" t="s">
        <v>26</v>
      </c>
      <c r="E96" s="9">
        <v>10.48</v>
      </c>
      <c r="F96" s="42"/>
      <c r="G96" s="42"/>
      <c r="H96" s="42"/>
      <c r="I96" s="42"/>
    </row>
    <row r="97" spans="1:22" ht="60" x14ac:dyDescent="0.25">
      <c r="A97" s="11" t="s">
        <v>288</v>
      </c>
      <c r="B97" s="8" t="s">
        <v>234</v>
      </c>
      <c r="C97" s="10" t="s">
        <v>270</v>
      </c>
      <c r="D97" s="4" t="s">
        <v>25</v>
      </c>
      <c r="E97" s="9">
        <f>SUM(J97:L97)</f>
        <v>29.49</v>
      </c>
      <c r="F97" s="42"/>
      <c r="G97" s="42"/>
      <c r="H97" s="42"/>
      <c r="I97" s="42"/>
      <c r="J97">
        <v>16.54</v>
      </c>
      <c r="K97">
        <f>4.1*2</f>
        <v>8.1999999999999993</v>
      </c>
      <c r="L97">
        <v>4.75</v>
      </c>
    </row>
    <row r="98" spans="1:22" x14ac:dyDescent="0.25">
      <c r="A98" s="21"/>
      <c r="B98" s="22"/>
      <c r="C98" s="22"/>
      <c r="D98" s="22"/>
      <c r="E98" s="23"/>
      <c r="F98" s="44"/>
      <c r="G98" s="44"/>
      <c r="H98" s="44"/>
      <c r="I98" s="44"/>
    </row>
    <row r="99" spans="1:22" x14ac:dyDescent="0.25">
      <c r="A99" s="7">
        <v>8</v>
      </c>
      <c r="B99" s="7" t="s">
        <v>66</v>
      </c>
      <c r="C99" s="17" t="s">
        <v>67</v>
      </c>
      <c r="D99" s="18"/>
      <c r="E99" s="19"/>
    </row>
    <row r="100" spans="1:22" ht="30" x14ac:dyDescent="0.25">
      <c r="A100" s="11" t="s">
        <v>55</v>
      </c>
      <c r="B100" s="8" t="s">
        <v>275</v>
      </c>
      <c r="C100" s="10" t="s">
        <v>276</v>
      </c>
      <c r="D100" s="4" t="s">
        <v>25</v>
      </c>
      <c r="E100" s="9">
        <v>83.29</v>
      </c>
      <c r="F100" s="42"/>
      <c r="G100" s="42"/>
      <c r="H100" s="42"/>
      <c r="I100" s="42"/>
    </row>
    <row r="101" spans="1:22" ht="30" x14ac:dyDescent="0.25">
      <c r="A101" s="11" t="s">
        <v>56</v>
      </c>
      <c r="B101" s="8" t="s">
        <v>277</v>
      </c>
      <c r="C101" s="10" t="s">
        <v>278</v>
      </c>
      <c r="D101" s="4" t="s">
        <v>25</v>
      </c>
      <c r="E101" s="9">
        <f>SUM(J101:P101)</f>
        <v>378.94500000000005</v>
      </c>
      <c r="F101" s="42"/>
      <c r="G101" s="42"/>
      <c r="H101" s="42"/>
      <c r="I101" s="42"/>
      <c r="J101">
        <f>3.95*10.15*2</f>
        <v>80.185000000000002</v>
      </c>
      <c r="K101">
        <f>8.9*2.85*2</f>
        <v>50.730000000000004</v>
      </c>
      <c r="L101">
        <f>27.76</f>
        <v>27.76</v>
      </c>
      <c r="M101">
        <f>6.14*2</f>
        <v>12.28</v>
      </c>
      <c r="N101">
        <f>5.02*2</f>
        <v>10.039999999999999</v>
      </c>
      <c r="O101">
        <v>8.24</v>
      </c>
      <c r="P101">
        <v>189.71</v>
      </c>
    </row>
    <row r="102" spans="1:22" ht="30" x14ac:dyDescent="0.25">
      <c r="A102" s="11" t="s">
        <v>57</v>
      </c>
      <c r="B102" s="8" t="s">
        <v>274</v>
      </c>
      <c r="C102" s="10" t="s">
        <v>279</v>
      </c>
      <c r="D102" s="4" t="s">
        <v>25</v>
      </c>
      <c r="E102" s="9">
        <f>E100</f>
        <v>83.29</v>
      </c>
      <c r="F102" s="42"/>
      <c r="G102" s="42"/>
      <c r="H102" s="42"/>
      <c r="I102" s="42"/>
    </row>
    <row r="103" spans="1:22" ht="30" x14ac:dyDescent="0.25">
      <c r="A103" s="11" t="s">
        <v>249</v>
      </c>
      <c r="B103" s="8" t="s">
        <v>68</v>
      </c>
      <c r="C103" s="10" t="s">
        <v>115</v>
      </c>
      <c r="D103" s="4" t="s">
        <v>25</v>
      </c>
      <c r="E103" s="9">
        <f>E101</f>
        <v>378.94500000000005</v>
      </c>
      <c r="F103" s="42"/>
      <c r="G103" s="42"/>
      <c r="H103" s="42"/>
      <c r="I103" s="42"/>
    </row>
    <row r="104" spans="1:22" ht="30" x14ac:dyDescent="0.25">
      <c r="A104" s="11" t="s">
        <v>250</v>
      </c>
      <c r="B104" s="8" t="s">
        <v>83</v>
      </c>
      <c r="C104" s="10" t="s">
        <v>84</v>
      </c>
      <c r="D104" s="4" t="s">
        <v>25</v>
      </c>
      <c r="E104" s="9">
        <f>SUM(J104:M104)</f>
        <v>46.29</v>
      </c>
      <c r="F104" s="42"/>
      <c r="G104" s="42"/>
      <c r="H104" s="42"/>
      <c r="I104" s="42"/>
      <c r="J104" s="12">
        <f>1.1*10.15*2</f>
        <v>22.330000000000002</v>
      </c>
      <c r="K104">
        <f>8.9*1.1*2</f>
        <v>19.580000000000002</v>
      </c>
      <c r="L104">
        <f>1.31*2</f>
        <v>2.62</v>
      </c>
      <c r="M104">
        <f>0.22*4*2</f>
        <v>1.76</v>
      </c>
      <c r="V104" s="20"/>
    </row>
    <row r="105" spans="1:22" ht="30" x14ac:dyDescent="0.25">
      <c r="A105" s="11" t="s">
        <v>251</v>
      </c>
      <c r="B105" s="8" t="s">
        <v>194</v>
      </c>
      <c r="C105" s="10" t="s">
        <v>195</v>
      </c>
      <c r="D105" s="4" t="s">
        <v>25</v>
      </c>
      <c r="E105" s="9">
        <f>E100</f>
        <v>83.29</v>
      </c>
      <c r="F105" s="42"/>
      <c r="G105" s="42"/>
      <c r="H105" s="42"/>
      <c r="I105" s="42"/>
      <c r="J105" s="12"/>
    </row>
    <row r="106" spans="1:22" ht="45" x14ac:dyDescent="0.25">
      <c r="A106" s="11" t="s">
        <v>287</v>
      </c>
      <c r="B106" s="8" t="s">
        <v>196</v>
      </c>
      <c r="C106" s="10" t="s">
        <v>197</v>
      </c>
      <c r="D106" s="4" t="s">
        <v>25</v>
      </c>
      <c r="E106" s="9">
        <f>SUM(J106:K106)</f>
        <v>215.23000000000002</v>
      </c>
      <c r="F106" s="42"/>
      <c r="G106" s="42"/>
      <c r="H106" s="42"/>
      <c r="I106" s="42"/>
      <c r="J106" s="12">
        <v>189.71</v>
      </c>
      <c r="K106">
        <v>25.52</v>
      </c>
    </row>
    <row r="107" spans="1:22" ht="45" x14ac:dyDescent="0.25">
      <c r="A107" s="11" t="s">
        <v>285</v>
      </c>
      <c r="B107" s="8" t="s">
        <v>69</v>
      </c>
      <c r="C107" s="10" t="s">
        <v>198</v>
      </c>
      <c r="D107" s="4" t="s">
        <v>25</v>
      </c>
      <c r="E107" s="9">
        <f>SUM(J101:O101)-E104</f>
        <v>142.94500000000002</v>
      </c>
      <c r="F107" s="42"/>
      <c r="G107" s="42"/>
      <c r="H107" s="42"/>
      <c r="I107" s="42"/>
      <c r="J107" s="12"/>
    </row>
    <row r="108" spans="1:22" ht="30" x14ac:dyDescent="0.25">
      <c r="A108" s="11" t="s">
        <v>286</v>
      </c>
      <c r="B108" s="8" t="s">
        <v>280</v>
      </c>
      <c r="C108" s="10" t="s">
        <v>283</v>
      </c>
      <c r="D108" s="4" t="s">
        <v>25</v>
      </c>
      <c r="E108" s="9">
        <v>44.16</v>
      </c>
      <c r="F108" s="42"/>
      <c r="G108" s="42"/>
      <c r="H108" s="42"/>
      <c r="I108" s="42"/>
    </row>
    <row r="109" spans="1:22" x14ac:dyDescent="0.25">
      <c r="A109" s="21"/>
      <c r="B109" s="22"/>
      <c r="C109" s="22"/>
      <c r="D109" s="22"/>
      <c r="E109" s="23"/>
      <c r="F109" s="44"/>
      <c r="G109" s="44"/>
      <c r="H109" s="44"/>
      <c r="I109" s="44"/>
    </row>
    <row r="110" spans="1:22" x14ac:dyDescent="0.25">
      <c r="A110" s="7">
        <v>9</v>
      </c>
      <c r="B110" s="7" t="s">
        <v>70</v>
      </c>
      <c r="C110" s="17" t="s">
        <v>71</v>
      </c>
      <c r="D110" s="18"/>
      <c r="E110" s="19"/>
    </row>
    <row r="111" spans="1:22" ht="30" x14ac:dyDescent="0.25">
      <c r="A111" s="4" t="s">
        <v>60</v>
      </c>
      <c r="B111" s="8" t="s">
        <v>72</v>
      </c>
      <c r="C111" s="10" t="s">
        <v>73</v>
      </c>
      <c r="D111" s="4" t="s">
        <v>27</v>
      </c>
      <c r="E111" s="9">
        <f>J111+E21+E22+E23</f>
        <v>8.0842799999999997</v>
      </c>
      <c r="F111" s="42"/>
      <c r="G111" s="42"/>
      <c r="H111" s="42"/>
      <c r="I111" s="42"/>
      <c r="J111" s="12">
        <f>(E26*0.15*0.115)*2</f>
        <v>0.44125500000000001</v>
      </c>
      <c r="K111" s="12"/>
    </row>
    <row r="112" spans="1:22" ht="30" x14ac:dyDescent="0.25">
      <c r="A112" s="4" t="s">
        <v>63</v>
      </c>
      <c r="B112" s="8" t="s">
        <v>281</v>
      </c>
      <c r="C112" s="10" t="s">
        <v>282</v>
      </c>
      <c r="D112" s="4" t="s">
        <v>25</v>
      </c>
      <c r="E112" s="9">
        <f>E94</f>
        <v>88.04</v>
      </c>
      <c r="F112" s="42"/>
      <c r="G112" s="42"/>
      <c r="H112" s="42"/>
      <c r="I112" s="42"/>
      <c r="J112" s="12"/>
      <c r="K112" s="12"/>
    </row>
    <row r="113" spans="1:11" ht="30" x14ac:dyDescent="0.25">
      <c r="A113" s="4" t="s">
        <v>284</v>
      </c>
      <c r="B113" s="8" t="s">
        <v>259</v>
      </c>
      <c r="C113" s="10" t="s">
        <v>260</v>
      </c>
      <c r="D113" s="4" t="s">
        <v>25</v>
      </c>
      <c r="E113" s="9">
        <f>SUM(J113:K113)</f>
        <v>41.04</v>
      </c>
      <c r="F113" s="42"/>
      <c r="G113" s="42"/>
      <c r="H113" s="42"/>
      <c r="I113" s="42"/>
      <c r="J113" s="12">
        <v>32.44</v>
      </c>
      <c r="K113" s="12">
        <v>8.6</v>
      </c>
    </row>
    <row r="114" spans="1:11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11" x14ac:dyDescent="0.25">
      <c r="A115" s="5"/>
      <c r="B115" s="5"/>
      <c r="C115" s="2"/>
      <c r="D115" s="5"/>
      <c r="E115" s="2"/>
      <c r="F115" s="2"/>
      <c r="G115" s="2"/>
      <c r="H115" s="2"/>
      <c r="I115" s="2"/>
    </row>
    <row r="116" spans="1:11" x14ac:dyDescent="0.25">
      <c r="A116" s="2" t="s">
        <v>291</v>
      </c>
      <c r="B116" s="5"/>
      <c r="D116" s="5"/>
      <c r="E116" s="2"/>
      <c r="F116" s="2"/>
      <c r="G116" s="2"/>
      <c r="H116" s="2"/>
      <c r="I116" s="2"/>
    </row>
    <row r="117" spans="1:11" x14ac:dyDescent="0.25">
      <c r="A117" s="5"/>
      <c r="B117" s="5"/>
      <c r="C117" s="2"/>
      <c r="D117" s="5"/>
      <c r="E117" s="2"/>
      <c r="F117" s="2"/>
      <c r="G117" s="2"/>
      <c r="H117" s="2"/>
      <c r="I117" s="2"/>
    </row>
    <row r="118" spans="1:11" x14ac:dyDescent="0.25">
      <c r="A118" s="5"/>
      <c r="B118" s="5"/>
      <c r="C118" s="2"/>
      <c r="D118" s="5"/>
      <c r="E118" s="2"/>
      <c r="F118" s="2"/>
      <c r="G118" s="2"/>
      <c r="H118" s="2"/>
      <c r="I118" s="2"/>
    </row>
    <row r="119" spans="1:11" x14ac:dyDescent="0.25">
      <c r="A119" s="5"/>
      <c r="B119" s="5"/>
      <c r="C119" s="2"/>
      <c r="D119" s="5"/>
      <c r="E119" s="2"/>
      <c r="F119" s="2"/>
      <c r="G119" s="2"/>
      <c r="H119" s="2"/>
      <c r="I119" s="2"/>
    </row>
    <row r="120" spans="1:11" x14ac:dyDescent="0.25">
      <c r="A120" s="5"/>
      <c r="B120" s="5"/>
      <c r="C120" s="2"/>
      <c r="D120" s="5"/>
      <c r="E120" s="2"/>
      <c r="F120" s="2"/>
      <c r="G120" s="2"/>
      <c r="H120" s="2"/>
      <c r="I120" s="2"/>
    </row>
    <row r="121" spans="1:11" x14ac:dyDescent="0.25">
      <c r="A121" s="5"/>
      <c r="B121" s="5"/>
      <c r="C121" s="15"/>
      <c r="D121" s="5"/>
      <c r="E121" s="2"/>
      <c r="F121" s="2"/>
      <c r="G121" s="2"/>
      <c r="H121" s="2"/>
      <c r="I121" s="2"/>
    </row>
    <row r="122" spans="1:11" x14ac:dyDescent="0.25">
      <c r="A122" s="5"/>
      <c r="B122" s="5"/>
      <c r="C122" s="16" t="s">
        <v>78</v>
      </c>
      <c r="D122" s="5"/>
      <c r="E122" s="2"/>
      <c r="F122" s="2"/>
      <c r="G122" s="2"/>
      <c r="H122" s="2"/>
      <c r="I122" s="2"/>
    </row>
    <row r="123" spans="1:11" x14ac:dyDescent="0.25">
      <c r="A123" s="5"/>
      <c r="B123" s="5"/>
      <c r="C123" s="16" t="s">
        <v>79</v>
      </c>
      <c r="D123" s="5"/>
      <c r="E123" s="2"/>
      <c r="F123" s="2"/>
      <c r="G123" s="2"/>
      <c r="H123" s="2"/>
      <c r="I123" s="2"/>
    </row>
    <row r="124" spans="1:11" x14ac:dyDescent="0.25">
      <c r="A124" s="5"/>
      <c r="B124" s="5"/>
      <c r="C124" s="16" t="s">
        <v>80</v>
      </c>
      <c r="D124" s="5"/>
      <c r="E124" s="2"/>
      <c r="F124" s="2"/>
      <c r="G124" s="2"/>
      <c r="H124" s="2"/>
      <c r="I124" s="2"/>
    </row>
  </sheetData>
  <mergeCells count="31">
    <mergeCell ref="A7:B7"/>
    <mergeCell ref="A8:B8"/>
    <mergeCell ref="A9:B9"/>
    <mergeCell ref="A10:B10"/>
    <mergeCell ref="C6:D6"/>
    <mergeCell ref="C7:I7"/>
    <mergeCell ref="C8:I8"/>
    <mergeCell ref="G9:I9"/>
    <mergeCell ref="G10:I10"/>
    <mergeCell ref="C9:D9"/>
    <mergeCell ref="C10:D10"/>
    <mergeCell ref="E9:F9"/>
    <mergeCell ref="E10:F10"/>
    <mergeCell ref="E1:I3"/>
    <mergeCell ref="A4:I4"/>
    <mergeCell ref="G5:I5"/>
    <mergeCell ref="G6:I6"/>
    <mergeCell ref="A1:B3"/>
    <mergeCell ref="C1:D1"/>
    <mergeCell ref="C2:D2"/>
    <mergeCell ref="C3:D3"/>
    <mergeCell ref="E5:F5"/>
    <mergeCell ref="E6:F6"/>
    <mergeCell ref="A5:B5"/>
    <mergeCell ref="A6:B6"/>
    <mergeCell ref="C5:D5"/>
    <mergeCell ref="A12:A13"/>
    <mergeCell ref="B12:B13"/>
    <mergeCell ref="C12:C13"/>
    <mergeCell ref="D12:D13"/>
    <mergeCell ref="E12:E13"/>
  </mergeCells>
  <phoneticPr fontId="4" type="noConversion"/>
  <printOptions horizontalCentered="1"/>
  <pageMargins left="0.39370078740157483" right="0.23622047244094491" top="0.39370078740157483" bottom="0.39370078740157483" header="0.31496062992125984" footer="0.31496062992125984"/>
  <pageSetup paperSize="9" scale="75" orientation="portrait" r:id="rId1"/>
  <rowBreaks count="4" manualBreakCount="4">
    <brk id="38" max="8" man="1"/>
    <brk id="61" max="8" man="1"/>
    <brk id="86" max="8" man="1"/>
    <brk id="112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Golam Pereyra</dc:creator>
  <cp:lastModifiedBy>Golam Pereyra</cp:lastModifiedBy>
  <cp:lastPrinted>2020-04-29T14:20:22Z</cp:lastPrinted>
  <dcterms:created xsi:type="dcterms:W3CDTF">2020-01-22T18:55:00Z</dcterms:created>
  <dcterms:modified xsi:type="dcterms:W3CDTF">2020-04-29T14:21:30Z</dcterms:modified>
</cp:coreProperties>
</file>