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yco\Desktop\Projeto Almoxarifado\"/>
    </mc:Choice>
  </mc:AlternateContent>
  <bookViews>
    <workbookView xWindow="0" yWindow="0" windowWidth="24000" windowHeight="9600"/>
  </bookViews>
  <sheets>
    <sheet name="Planilha" sheetId="1" r:id="rId1"/>
  </sheets>
  <definedNames>
    <definedName name="_xlnm.Print_Area" localSheetId="0">Planilha!$B$14:$J$285</definedName>
    <definedName name="_xlnm.Print_Titles" localSheetId="0">Planilha!$15:$22</definedName>
  </definedNames>
  <calcPr calcId="162913"/>
</workbook>
</file>

<file path=xl/calcChain.xml><?xml version="1.0" encoding="utf-8"?>
<calcChain xmlns="http://schemas.openxmlformats.org/spreadsheetml/2006/main">
  <c r="F204" i="1" l="1"/>
  <c r="F221" i="1" s="1"/>
  <c r="F222" i="1" l="1"/>
  <c r="F160" i="1" l="1"/>
  <c r="F159" i="1"/>
  <c r="F73" i="1" l="1"/>
  <c r="F64" i="1"/>
  <c r="F56" i="1"/>
  <c r="F34" i="1" l="1"/>
  <c r="F32" i="1"/>
  <c r="F30" i="1"/>
  <c r="F226" i="1" l="1"/>
  <c r="F256" i="1" l="1"/>
  <c r="F225" i="1" l="1"/>
  <c r="F213" i="1" l="1"/>
  <c r="F205" i="1" l="1"/>
  <c r="F84" i="1"/>
  <c r="F82" i="1"/>
  <c r="F81" i="1"/>
  <c r="F223" i="1" l="1"/>
  <c r="F206" i="1"/>
  <c r="F224" i="1" l="1"/>
  <c r="F207" i="1"/>
  <c r="F86" i="1"/>
  <c r="F33" i="1" l="1"/>
  <c r="L20" i="1" l="1"/>
</calcChain>
</file>

<file path=xl/sharedStrings.xml><?xml version="1.0" encoding="utf-8"?>
<sst xmlns="http://schemas.openxmlformats.org/spreadsheetml/2006/main" count="903" uniqueCount="637">
  <si>
    <t>Unidade Construtiva</t>
  </si>
  <si>
    <t>Tipo de obra</t>
  </si>
  <si>
    <t>Endereço da obra</t>
  </si>
  <si>
    <t>BDI</t>
  </si>
  <si>
    <t xml:space="preserve">Preços expressos em </t>
  </si>
  <si>
    <t>Encargos Sociais</t>
  </si>
  <si>
    <t xml:space="preserve">Código </t>
  </si>
  <si>
    <t>Un.</t>
  </si>
  <si>
    <t>Preço total</t>
  </si>
  <si>
    <t>R$ (Real)</t>
  </si>
  <si>
    <t xml:space="preserve">Planilha de Orçamento </t>
  </si>
  <si>
    <t xml:space="preserve">Valor total da obra </t>
  </si>
  <si>
    <t>INFRAESTRUTURA</t>
  </si>
  <si>
    <t>1.1</t>
  </si>
  <si>
    <t>1.0</t>
  </si>
  <si>
    <t>2.0</t>
  </si>
  <si>
    <t>3.0</t>
  </si>
  <si>
    <t>4.0</t>
  </si>
  <si>
    <t>5.0</t>
  </si>
  <si>
    <t>7.0</t>
  </si>
  <si>
    <t>9.0</t>
  </si>
  <si>
    <t>Obra</t>
  </si>
  <si>
    <t>3.1</t>
  </si>
  <si>
    <t>Sub total</t>
  </si>
  <si>
    <t>13.0</t>
  </si>
  <si>
    <t>CNPJ</t>
  </si>
  <si>
    <t>Data</t>
  </si>
  <si>
    <t>Preço unitário c/BDI</t>
  </si>
  <si>
    <t>6.0</t>
  </si>
  <si>
    <t>8.0</t>
  </si>
  <si>
    <t xml:space="preserve">Item </t>
  </si>
  <si>
    <t>Descrição</t>
  </si>
  <si>
    <t xml:space="preserve">Preço unitário </t>
  </si>
  <si>
    <t>Ref. Preços</t>
  </si>
  <si>
    <t>CANT</t>
  </si>
  <si>
    <t xml:space="preserve">CANTEIRO DE OBRAS </t>
  </si>
  <si>
    <t>1.2</t>
  </si>
  <si>
    <t>3.2</t>
  </si>
  <si>
    <t>3.3</t>
  </si>
  <si>
    <t>4.2</t>
  </si>
  <si>
    <t>5.1</t>
  </si>
  <si>
    <t>6.1</t>
  </si>
  <si>
    <t>8.1</t>
  </si>
  <si>
    <t>8.2</t>
  </si>
  <si>
    <t>8.3</t>
  </si>
  <si>
    <t>8.4</t>
  </si>
  <si>
    <t>9.1</t>
  </si>
  <si>
    <t>9.2</t>
  </si>
  <si>
    <t>PLACA DE OBRA EM CHAPA DE ACO GALVANIZADO</t>
  </si>
  <si>
    <t>M</t>
  </si>
  <si>
    <t>M2</t>
  </si>
  <si>
    <t>SINAPI 74209/001</t>
  </si>
  <si>
    <t>M3</t>
  </si>
  <si>
    <t>SINAPI 72897</t>
  </si>
  <si>
    <t>SINAPI 93358</t>
  </si>
  <si>
    <t>ESCAVAÇÃO MANUAL DE VALA IN LOCO. AF_03/2016</t>
  </si>
  <si>
    <t xml:space="preserve">CARGA MANUAL DE ENTULHO EM CAMINHAO BASCULANTE </t>
  </si>
  <si>
    <t>SINAPI 87620</t>
  </si>
  <si>
    <t>CONTRAPISO EM ARGAMASSA TRAÇO 1:4 (CIMENTO E AREIA), PREPARO MECÂNICO COM BETONEIRA 400 L, APLICADO EM ÁREAS SECAS. AF_06/2014</t>
  </si>
  <si>
    <t>INFR</t>
  </si>
  <si>
    <t>SINAPI 96533</t>
  </si>
  <si>
    <t>MONTAGEM E DESMONTAGEM DE FÔRMA PARA VIGA BALDRAME, EM MADEIRA SERRADA, E=25 MM, 2 UTILIZAÇÕES. AF_06/2017</t>
  </si>
  <si>
    <t>SINAPI 92723</t>
  </si>
  <si>
    <t>CONCRETO FCK = 20MPA, TRAÇO 1:2,7:3 (CIMENTO/ AREIA MÉDIA/ BRITA 1) - PREPARO MECÂNICO COM BETONEIRA 600 L. AF_07/2016</t>
  </si>
  <si>
    <t xml:space="preserve">LANCAMENTO/APLICACAO MANUAL DE CONCRETO </t>
  </si>
  <si>
    <t>SINAPI 4157/004</t>
  </si>
  <si>
    <t>KG</t>
  </si>
  <si>
    <t>ARMAÇÃO DE PILAR OU VIGA DE UMA ESTRUTURA CONVENCIONAL DE CONCRETO ARMADO AÇO CA-50 DE ATÉ 10,0 MM - MONTAGEM. AF_12/2015</t>
  </si>
  <si>
    <t>SINAPI 92778</t>
  </si>
  <si>
    <t>SINAPI 92775</t>
  </si>
  <si>
    <t>ARMAÇÃO DE PILAR OU VIGA DE UMA ESTRUTURA CONVENCIONAL DE CONCRETO ARMADO AÇO CA-60 DE ATÉ 5,0 MM - MONTAGEM. AF_12/2015</t>
  </si>
  <si>
    <t>REATERRO MANUAL DE VALAS COM COMPACTAÇÃO MECANIZADA. AF_04/2016</t>
  </si>
  <si>
    <t>SINAPI 93382</t>
  </si>
  <si>
    <t>IMPERMEABILIZACAO DE ESTRUTURAS ENTERRADAS, COM TINTA ASFALTICA, DUAS DEMAOS.</t>
  </si>
  <si>
    <t>SINAPI 74106/001</t>
  </si>
  <si>
    <t>SUP</t>
  </si>
  <si>
    <t>SINAPI 87506</t>
  </si>
  <si>
    <t>ALV</t>
  </si>
  <si>
    <t>ALVENARIA</t>
  </si>
  <si>
    <t>UN</t>
  </si>
  <si>
    <t>ESQ</t>
  </si>
  <si>
    <t>ESQUADRIA</t>
  </si>
  <si>
    <t>HIDRA</t>
  </si>
  <si>
    <t>RESV</t>
  </si>
  <si>
    <t>SINAPI 87879</t>
  </si>
  <si>
    <t>SINAPI 87894</t>
  </si>
  <si>
    <t>SINAPI 87529</t>
  </si>
  <si>
    <t>SINAPI 87775</t>
  </si>
  <si>
    <t>SINAPI 41722</t>
  </si>
  <si>
    <t>APLICAÇÃO DE FUNDO SELADOR ACRÍLICO EM PAREDES, UMA DEMÃO. AF_06/2014</t>
  </si>
  <si>
    <t>SINAPI 88485</t>
  </si>
  <si>
    <t>SINAPI 88489</t>
  </si>
  <si>
    <t>APLICAÇÃO MANUAL DE PINTURA COM TINTA LÁTEX PVA EM PAREDES, DUAS DEMÃOS. AF_06/2014</t>
  </si>
  <si>
    <t>SINAPI 88487</t>
  </si>
  <si>
    <t>PINTURA VERNIZ POLIURETANO BRILHANTE EM MADEIRA, TRES DEMAOS</t>
  </si>
  <si>
    <t>SINAPI 95464</t>
  </si>
  <si>
    <t>PINTURA ESMALTE ALTO BRILHO, DUAS DEMAOS, SOBRE SUPERFICIE METALICA</t>
  </si>
  <si>
    <t>SINAPI 73924/001</t>
  </si>
  <si>
    <t>LIMPEZA DE SUPERFÍCIE COM JATO DE ALTA PRESSÃO. AF_04/2019</t>
  </si>
  <si>
    <t>SINAPI 99814</t>
  </si>
  <si>
    <t>SINAPI 73992/001</t>
  </si>
  <si>
    <t>PINT</t>
  </si>
  <si>
    <t>PINTURA</t>
  </si>
  <si>
    <t>SERÇ</t>
  </si>
  <si>
    <t>SERVIÇOS COMPLEMENTARES</t>
  </si>
  <si>
    <t>2.1</t>
  </si>
  <si>
    <t>2.2</t>
  </si>
  <si>
    <t>2.6</t>
  </si>
  <si>
    <t>2.7</t>
  </si>
  <si>
    <t>2.8</t>
  </si>
  <si>
    <t>2.9</t>
  </si>
  <si>
    <t>7.1</t>
  </si>
  <si>
    <t>COMPACTACAO MECANICA DO SOLO</t>
  </si>
  <si>
    <t>SINAPI 79464</t>
  </si>
  <si>
    <t>SINAPI 98695</t>
  </si>
  <si>
    <t>SOLEIRA EM MÁRMORE, LARGURA 15 CM, ESPESSURA 2,0 CM. AF_06/2018</t>
  </si>
  <si>
    <t>LOCACAO CONVENCIONAL DE OBRA, ATRAVES DE GABARITO DE TABUAS CORRIDAS PONTALETADAS</t>
  </si>
  <si>
    <t>Construção</t>
  </si>
  <si>
    <t>Janeiro/2020</t>
  </si>
  <si>
    <t>Município de Anaurilândia - MS</t>
  </si>
  <si>
    <t>Almoxarifado da Pref. de Anaurilândia-MS</t>
  </si>
  <si>
    <t>Rua Fundadores, Quadra 92 - Centro -  Anaurilândia/MS</t>
  </si>
  <si>
    <t>ESTRUTURA METÁLICA/COBERTURA</t>
  </si>
  <si>
    <t xml:space="preserve">FORNECIMENTO, MONTAGEM E INSTALACAO DE ESTRUTURA METALICA, INCLUSIVE PINTURA COM FUNDO ANTICORROSIVO </t>
  </si>
  <si>
    <t>AGESUL 0901000135</t>
  </si>
  <si>
    <t>AGESUL 1001000132</t>
  </si>
  <si>
    <t>AGESUL 1001000135</t>
  </si>
  <si>
    <t>SINAPI/AGESUL</t>
  </si>
  <si>
    <t>CALHA EM CHAPA DE AÇO GALVANIZADO NÚMERO 24, DESENVOLVIMENTO DE 100 CM, INCLUSO TRANSPORTE VERTICAL. AF_06/2016</t>
  </si>
  <si>
    <t>SINAPI 94229</t>
  </si>
  <si>
    <t>COBERTURA COM TELHA GALVANIZADA TRAPEZOIDAL ESPESSURA 0,5MM (COB.OFICINA)</t>
  </si>
  <si>
    <t>COBERTURA COM TELHA GALVANIZADA TRAPEZOIDAL ESPESSURA 0,5MM (COB.ADMINISTRATIVO)</t>
  </si>
  <si>
    <t>COBERTURA COM TELHA GALVANIZADA TRAPEZOIDAL ESPESSURA 0,5MM (FCH. OFICINA NO FUNDO/SALA PNEU/SALA ÓLEO)</t>
  </si>
  <si>
    <t>COBERTURA COM TELHA GALVANIZADA TRAPEZOIDAL ESPESSURA 0,5MM (FCH. 3X OITÃO OFICINA)</t>
  </si>
  <si>
    <t>COBERTURA COM TELHA GALVANIZADA TRAPEZOIDAL ESPESSURA 0,5MM (FCH. 2X OITÃO ADM.)</t>
  </si>
  <si>
    <t>CHAPISCO APLICADO EM ALVENARIAS INTERNAS, COM COLHER DE PEDREIRO. ARGAMASSA TRAÇO 1:3 COM PREPARO EM BETONEIRA 400L. AF_06/2014</t>
  </si>
  <si>
    <t>REBOCO, PARA RECEBIMENTO DE PINTURA, EM ARGAMASSA TRAÇO 1:2:8, PREPARO MECÂNICO COM BETONEIRA 400L, APLICADA MANUALMENTE EM FACES INTERNAS DE PAREDES, ESPESSURA DE 20MM, COM EXECUÇÃO DE TALISCAS. AF_06/2014</t>
  </si>
  <si>
    <t>CHAPISCO APLICADO EM ALVENARIA EXTERNA (SEM PRESENÇA DE VÃOS) , COM COLHER DE PEDREIRO. ARGAMASSA TRAÇO 1:3 COM PREPARO EM BETONEIRA 400L. AF_06/2014</t>
  </si>
  <si>
    <t>REBOCO TRAÇO 1:2:8, PREPARO MECÂNICO COM BETONEIRA 400 L, APLICADA MANUALMENTE EM ALVENARIA EXTERNA COM PRESENÇA DE VÃOS, ESPESSURA DE 25 MM. AF_06/2014</t>
  </si>
  <si>
    <t>REVESTIMENTO PAREDE</t>
  </si>
  <si>
    <t>REVESTIMENTO PISO</t>
  </si>
  <si>
    <t>SINAPI 87265</t>
  </si>
  <si>
    <t>PINTURA A OLEO, 2 DEMAOS (BARRADO)</t>
  </si>
  <si>
    <t>APLICAÇÃO MANUAL DE PINTURA COM TINTA LÁTEX ACRÍLICA EM PAREDES, DUAS DEMÃOS. AF_06/2014 (PAREDES EXTERNAS)</t>
  </si>
  <si>
    <t>9.3</t>
  </si>
  <si>
    <t>9.4</t>
  </si>
  <si>
    <t>9.5</t>
  </si>
  <si>
    <t>9.6</t>
  </si>
  <si>
    <t>10.0</t>
  </si>
  <si>
    <t>10.1</t>
  </si>
  <si>
    <t>10.2</t>
  </si>
  <si>
    <t>Anaurilândia/MS, 15 de Janeiro de 2020.</t>
  </si>
  <si>
    <t>AGESSUL 1701000107</t>
  </si>
  <si>
    <t>RODAPE TIPO PORCELANATO, H=11CM DA PORTINARI OU SIMILAR, ASSENTADO COM ARGAMASSA IDEM AO PISO, INCLUSO REJUNTE</t>
  </si>
  <si>
    <t>SINAPI 96114</t>
  </si>
  <si>
    <t>REVESTIMENTO CERÂMICO PARA PAREDES COM PLACAS TIPO ESMALTADA DE DIMENSÕES 20X20 CM APLICADA EM 2,00M DE PAREDE. AF_06/2014 (COZINHA/AS/A.CHURRASCO/WC. SOCIAL/WC SALAS)</t>
  </si>
  <si>
    <t>SINAPI 73933/004</t>
  </si>
  <si>
    <t>SINAPI 91325</t>
  </si>
  <si>
    <t>SINAPI 91327</t>
  </si>
  <si>
    <t>SINAPI 91341</t>
  </si>
  <si>
    <t>P2 - PORTA EM ALUMÍNIO DE ABRIR TIPO VENEZIANA COM GUARNIÇÃO, FIXAÇÃO COM PARAFUSOS - FORNECIMENTO E INSTALAÇÃO. AF_08/2015</t>
  </si>
  <si>
    <t>P4 P5 - PORTA DE FERRO, COM REQUADRO E GUARNICAO COMPLETA</t>
  </si>
  <si>
    <t>SINAPI 91307</t>
  </si>
  <si>
    <t>FECHADURA DE EMBUTIR PARA PORTAS, COMPLETA, COM EXECUÇÃO DE FURO - FORNECIMENTO E INSTALAÇÃO. AF_08/2015</t>
  </si>
  <si>
    <t>SINAPI 94585</t>
  </si>
  <si>
    <t>SINAPI 94581</t>
  </si>
  <si>
    <t>J3 J4 - JANELA DE ALUMÍNIO MAXIM-AR, FIXAÇÃO COM ARGAMASSA, COM VIDROS, PADRONIZADA. AF_07/2016</t>
  </si>
  <si>
    <t>SINAPI 00003096</t>
  </si>
  <si>
    <t>FECHO / FECHADURA CONCHA COM ALAVANCA / TRAVA, DE EMBUTIR, PARA JANELA DE CORRER EM LATAO OU ACO INOX - COMPLETO</t>
  </si>
  <si>
    <t>SINAPI 93185</t>
  </si>
  <si>
    <t>CONTRAVERGA PRÉ-MOLDADA PARA VÃOS DE MAIS DE 1,5 M DE COMPRIMENTO. AF_03/2016</t>
  </si>
  <si>
    <t>SINAPI 93195</t>
  </si>
  <si>
    <t>ESTRUTURA DE CONCRETO</t>
  </si>
  <si>
    <t>PILARES DE CONCRETO</t>
  </si>
  <si>
    <t>SINAPI 92412</t>
  </si>
  <si>
    <t>SINAPI 92777</t>
  </si>
  <si>
    <t>SINAPI 92718</t>
  </si>
  <si>
    <t>4.1</t>
  </si>
  <si>
    <t>4.3</t>
  </si>
  <si>
    <t>4.4</t>
  </si>
  <si>
    <t>4.5</t>
  </si>
  <si>
    <t>4.6</t>
  </si>
  <si>
    <t>4.7</t>
  </si>
  <si>
    <t>4.8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</si>
  <si>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</si>
  <si>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</si>
  <si>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</si>
  <si>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</si>
  <si>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</si>
  <si>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</si>
  <si>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</si>
  <si>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</si>
  <si>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</si>
  <si>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10.3</t>
  </si>
  <si>
    <t>10.4</t>
  </si>
  <si>
    <t>10.5</t>
  </si>
  <si>
    <t>11.0</t>
  </si>
  <si>
    <t>11.1</t>
  </si>
  <si>
    <t>11.2</t>
  </si>
  <si>
    <t>4.9</t>
  </si>
  <si>
    <t>COBERTURA COM TELHA GALVANIZADA TRAPEZOIDAL ESPESSURA 0,5MM (FCH. DE ABERTURAS DAS TRELIÇAS ADM.)</t>
  </si>
  <si>
    <t>ELET</t>
  </si>
  <si>
    <t>INSTALAÇÕES ELÉTRICAS</t>
  </si>
  <si>
    <t>11.3</t>
  </si>
  <si>
    <t>11.4</t>
  </si>
  <si>
    <t>11.5</t>
  </si>
  <si>
    <t>11.6</t>
  </si>
  <si>
    <t>12.0</t>
  </si>
  <si>
    <t>12.1</t>
  </si>
  <si>
    <t>12.2</t>
  </si>
  <si>
    <t>ILUMINAÇÃO E TOMADAS</t>
  </si>
  <si>
    <t>TOMADA MÉDIA DE EMBUTIR (1 MÓDULO), 2P+T 10 A, INCLUINDO SUPORTE E PLACA - FORNECIMENTO E INSTALAÇÃO. AF_12/2015</t>
  </si>
  <si>
    <t>SINAPI 91996</t>
  </si>
  <si>
    <t>TOMADA MÉDIA DE EMBUTIR (1 MÓDULO), 2P+T 20 A, INCLUINDO SUPORTE E PLACA - FORNECIMENTO E INSTALAÇÃO. AF_12/2015</t>
  </si>
  <si>
    <t>SINAPI 91997</t>
  </si>
  <si>
    <t>LUMINÁRIA TIPO CALHA, DE SOBREPOR, COM 2 LÂMPADAS TUBULARES DE 18 W - FORNECIMENTO E INSTALAÇÃO. AF_11/2017</t>
  </si>
  <si>
    <t>SINAPI 97585</t>
  </si>
  <si>
    <t>PROJETOR EM ALUMINIO FUNDIDO, REFLETOR EM ALUM. ALTO BRILHO, LENTE PLANA DE CRISTAL TEMPERADO, ALOJAMENTO PARA REATOR, MOD. 433 E-27 DA SHOMEI OU SIMILAR, COM UMA LAMPADA VAPOR METALICO DE 150W E REATOR /CJ</t>
  </si>
  <si>
    <t>AGESUL 1201001133</t>
  </si>
  <si>
    <t>RELE FOTOELETRICO P/ COMANDO DE ILUMINACAO EXTERNA 220V/1000W - FORNECIMENTO E INSTALACAO</t>
  </si>
  <si>
    <t>SINAPI 83399</t>
  </si>
  <si>
    <t>INTERRUPTOR SIMPLES (1 MÓDULO) COM 1 TOMADA DE EMBUTIR 2P+T 10 A, INCLUINDO SUPORTE E PLACA - FORNECIMENTO E INSTALAÇÃO. AF_12/2015</t>
  </si>
  <si>
    <t>SINAPI 92023</t>
  </si>
  <si>
    <t>INTERRUPTOR SIMPLES (2 MÓDULOS), 10A/250V, INCLUINDO SUPORTE E PLACA - FORNECIMENTO E INSTALAÇÃO. AF_12/2015</t>
  </si>
  <si>
    <t>SINAPI 91959</t>
  </si>
  <si>
    <t>INTERRUPTOR SIMPLES (1 MÓDULO), 10A/250V, INCLUINDO SUPORTE E PLACA - FORNECIMENTO E INSTALAÇÃO. AF_12/2015</t>
  </si>
  <si>
    <t>SINAPI 91953</t>
  </si>
  <si>
    <t>INTERRUPTOR SIMPLES (3 MÓDULOS), 10A/250V, INCLUINDO SUPORTE E PLACA - FORNECIMENTO E INSTALAÇÃO. AF_12/2015</t>
  </si>
  <si>
    <t>SINAPI 91967</t>
  </si>
  <si>
    <t>LUMINÁRIA ARANDELA TIPO TARTARUGA PARA 1 LÂMPADA LED - FORNECIMENTO E INSTALAÇÃO. AF_11/2017</t>
  </si>
  <si>
    <t>SINAPI 97607</t>
  </si>
  <si>
    <t>QUADRO DE DISTRIBUIÇÃO</t>
  </si>
  <si>
    <t>QUADRO DE DISTRIBUICAO DE ENERGIA DE EMBUTIR, EM CHAPA METALICA, PARA 18 DISJUNTORES TERMOMAGNETICOS MONOPOLARES, COM BARRAMENTO TRIFASICO ENEUTRO, FORNECIMENTO E INSTALACAO</t>
  </si>
  <si>
    <t>SINAPI 74131/004</t>
  </si>
  <si>
    <t>QUADRO DE DISTRIBUICAO DE ENERGIA DE EMBUTIR, EM CHAPA METALICA, PARA 3 DISJUNTORES TERMOMAGNETICOS MONOPOLARES SEM BARRAMENTO FORNECIMENTOE INSTALACAO</t>
  </si>
  <si>
    <t>SINAPI 74131/001</t>
  </si>
  <si>
    <t>DISJUNTOR MONOPOLAR TIPO DIN, CORRENTE NOMINAL DE 10A - FORNECIMENTO E INSTALAÇÃO. AF_04/2016</t>
  </si>
  <si>
    <t>SINAPI 93653</t>
  </si>
  <si>
    <t>DISJUNTOR MONOPOLAR TIPO DIN, CORRENTE NOMINAL DE 16A - FORNECIMENTO E INSTALAÇÃO. AF_04/2016</t>
  </si>
  <si>
    <t>SINAPI 93654</t>
  </si>
  <si>
    <t>DISJUNTOR BIPOLAR TIPO DIN, CORRENTE NOMINAL DE 10A - FORNECIMENTO E INSTALAÇÃO. AF_04/2016</t>
  </si>
  <si>
    <t>SINAPI 93660</t>
  </si>
  <si>
    <t>DISJUNTOR BIPOLAR TIPO DIN, CORRENTE NOMINAL DE 16A - FORNECIMENTO E INSTALAÇÃO. AF_04/2016</t>
  </si>
  <si>
    <t>SINAPI 93661</t>
  </si>
  <si>
    <t>DISJUNTOR BIPOLAR TIPO DIN, CORRENTE NOMINAL DE 32A - FORNECIMENTO E INSTALAÇÃO. AF_04/2016</t>
  </si>
  <si>
    <t>SINAPI 93664</t>
  </si>
  <si>
    <t>DISJUNTOR TRIPOLAR TIPO DIN, CORRENTE NOMINAL DE 10A - FORNECIMENTO E INSTALAÇÃO. AF_04/2016</t>
  </si>
  <si>
    <t>SINAPI 93667</t>
  </si>
  <si>
    <t>DISJUNTOR TRIPOLAR TIPO DIN, CORRENTE NOMINAL DE 32A - FORNECIMENTO E INSTALAÇÃO. AF_04/2016</t>
  </si>
  <si>
    <t>SINAPI 93671</t>
  </si>
  <si>
    <t>DISJUNTOR TRIPOLAR TIPO DIN, CORRENTE NOMINAL DE 40A - FORNECIMENTO E INSTALAÇÃO. AF_04/2016</t>
  </si>
  <si>
    <t>SINAPI 93672</t>
  </si>
  <si>
    <t>DISJUNTOR TRIPOLAR TIPO DIN, CORRENTE NOMINAL DE 50A - FORNECIMENTO E INSTALAÇÃO. AF_04/2016</t>
  </si>
  <si>
    <t>SINAPI 93673</t>
  </si>
  <si>
    <t>CABOS E FIOS (CONDUTORES)</t>
  </si>
  <si>
    <t>CABO DE COBRE FLEXÍVEL ISOLADO, 2,5 MM², ANTI-CHAMA 450/750 V, PARA CIRCUITOS TERMINAIS - FORNECIMENTO E INSTALAÇÃO. AF_12/2015</t>
  </si>
  <si>
    <t>SINAPI 91926</t>
  </si>
  <si>
    <t>CABO DE COBRE FLEXÍVEL ISOLADO, 4 MM², ANTI-CHAMA 450/750 V, PARA CIRCUITOS TERMINAIS - FORNECIMENTO E INSTALAÇÃO. AF_12/2015</t>
  </si>
  <si>
    <t>SINAPI 91928</t>
  </si>
  <si>
    <t>CABO DE COBRE FLEXÍVEL ISOLADO, 6 MM², ANTI-CHAMA 450/750 V, PARA CIRCUITOS TERMINAIS - FORNECIMENTO E INSTALAÇÃO. AF_12/2015</t>
  </si>
  <si>
    <t>SINAPI 91930</t>
  </si>
  <si>
    <t>CABO DE COBRE FLEXÍVEL ISOLADO, 25 MM², ANTI-CHAMA 450/750 V, PARA DISTRIBUIÇÃO - FORNECIMENTO E INSTALAÇÃO. AF_12/2015</t>
  </si>
  <si>
    <t>SINAPI 92983</t>
  </si>
  <si>
    <t>CABO DE COBRE FLEXÍVEL ISOLADO, 1,5 MM², ANTI-CHAMA 450/750 V, PARA CIRCUITOS TERMINAIS - FORNECIMENTO E INSTALAÇÃO. AF_12/2015</t>
  </si>
  <si>
    <t>SINAPI 91924</t>
  </si>
  <si>
    <t>ELETRODUTO FLEXÍVEL CORRUGADO, PEAD, DN 50 (1 ½) - FORNECIMENTO E INSTALAÇÃO. AF_04/2016</t>
  </si>
  <si>
    <t>SINAPI 97667</t>
  </si>
  <si>
    <t>ELETRODUTOS E ACESSÓRIOS</t>
  </si>
  <si>
    <t>CAIXA RETANGULAR PASSAGEM PVC 4" X 2"  - FORNECIMENTO E INSTALAÇÃO. AF_12/2015</t>
  </si>
  <si>
    <t>SINAPI 91940</t>
  </si>
  <si>
    <t>SINAPI 83446</t>
  </si>
  <si>
    <t>ESCAVAÇÃO MANUAL DE VALA COM PROFUNDIDADE MENOR OU IGUAL A 1,30 M. AF_ M3 C 53,92
03/2016</t>
  </si>
  <si>
    <t>AGESUL 1201002050</t>
  </si>
  <si>
    <t xml:space="preserve">ESPELHO, FABRICACAO PIAL OU SIMILAR, NA(S) ESPECIFICACAO(OES):- CEGO (4" X 2") </t>
  </si>
  <si>
    <t>INSTALAÇÕES HIDROSSANITÁRIAS</t>
  </si>
  <si>
    <t>INSTALAÇÕES HIDRÁULICAS ÁGUA FRIA</t>
  </si>
  <si>
    <t>INSTALAÇOES ESGOTO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</si>
  <si>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</si>
  <si>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</si>
  <si>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</si>
  <si>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</si>
  <si>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</si>
  <si>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</si>
  <si>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</si>
  <si>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</si>
  <si>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</si>
  <si>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</si>
  <si>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</si>
  <si>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</si>
  <si>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</si>
  <si>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</si>
  <si>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</si>
  <si>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</si>
  <si>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</si>
  <si>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</si>
  <si>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</si>
  <si>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</si>
  <si>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</si>
  <si>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</si>
  <si>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</si>
  <si>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</si>
  <si>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8.3.1</t>
  </si>
  <si>
    <t>8.3.2</t>
  </si>
  <si>
    <t>8.3.3</t>
  </si>
  <si>
    <t>8.3.4</t>
  </si>
  <si>
    <t>8.3.5</t>
  </si>
  <si>
    <t>8.4.1</t>
  </si>
  <si>
    <t>8.4.2</t>
  </si>
  <si>
    <t>8.4.3</t>
  </si>
  <si>
    <t>8.4.4</t>
  </si>
  <si>
    <t>8.4.5</t>
  </si>
  <si>
    <t>7.1.1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</si>
  <si>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</si>
  <si>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</si>
  <si>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</si>
  <si>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</si>
  <si>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</si>
  <si>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</si>
  <si>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</si>
  <si>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</si>
  <si>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7.2.12</t>
  </si>
  <si>
    <t>7.2.13</t>
  </si>
  <si>
    <t>7.2.14</t>
  </si>
  <si>
    <t>7.2.15</t>
  </si>
  <si>
    <t>LOUÇAS / BANCADAS / METAIS</t>
  </si>
  <si>
    <t>LOÇ</t>
  </si>
  <si>
    <t>13.1</t>
  </si>
  <si>
    <t>13.2</t>
  </si>
  <si>
    <t>TUBO PVC, SERIE NORMAL, ESGOTO PREDIAL, DN 100 MM, FORNECIDO E INSTALADO EM RAMAL DE DESCARGA OU RAMAL DE ESGOTO SANITÁRIO. AF_12/2014</t>
  </si>
  <si>
    <t>SINAPI 89714</t>
  </si>
  <si>
    <t>TUBO PVC, SERIE NORMAL, ESGOTO PREDIAL, DN 75 MM, FORNECIDO E INSTALADO EM RAMAL DE DESCARGA OU RAMAL DE ESGOTO SANITÁRIO. AF_12/2014</t>
  </si>
  <si>
    <t>SINAPI 89713</t>
  </si>
  <si>
    <t>TUBO PVC, SERIE NORMAL, ESGOTO PREDIAL, DN 40 MM, FORNECIDO E INSTALADO EM RAMAL DE DESCARGA OU RAMAL DE ESGOTO SANITÁRIO. AF_12/2014</t>
  </si>
  <si>
    <t>SINAPI 89711</t>
  </si>
  <si>
    <t>JOELHO 45 GRAUS, PVC, SERIE NORMAL, ESGOTO PREDIAL, DN 100 MM, JUNTA ELÁSTICA, FORNECIDO E INSTALADO EM RAMAL DE DESCARGA OU RAMAL DE ESGOTO SANITÁRIO. AF_12/2014</t>
  </si>
  <si>
    <t>SINAPI 89746</t>
  </si>
  <si>
    <t>JOELHO 45 GRAUS, PVC, SERIE NORMAL, ESGOTO PREDIAL, DN 75 MM, JUNTA ELÁSTICA, FORNECIDO E INSTALADO EM RAMAL DE DESCARGA OU RAMAL DE ESGOTO SANITÁRIO. AF_12/2014</t>
  </si>
  <si>
    <t>SINAPI 89739</t>
  </si>
  <si>
    <t>JOELHO 45 GRAUS, PVC, SERIE NORMAL, ESGOTO PREDIAL, DN 40 MM, JUNTA SOLDÁVEL, FORNECIDO E INSTALADO EM RAMAL DE DESCARGA OU RAMAL DE ESGOTO SANITÁRIO. AF_12/2014</t>
  </si>
  <si>
    <t>SINAPI 89726</t>
  </si>
  <si>
    <t>CAIXA SIFONADA, PVC, DN 150 X 185 X 75 MM, JUNTA ELÁSTICA, FORNECIDA E INSTALADA EM RAMAL DE DESCARGA OU EM RAMAL DE ESGOTO SANITÁRIO. AF_12/2014</t>
  </si>
  <si>
    <t>SINAPI 89708</t>
  </si>
  <si>
    <t>SINAPI 86881</t>
  </si>
  <si>
    <t>SIFÃO DO TIPO GARRAFA EM METAL CROMADO 1 X 1.1/2" - FORNECIMENTO E INSTALAÇÃO. AF_12/2013 (MICTÓRIO)</t>
  </si>
  <si>
    <t>SINAPI 89724</t>
  </si>
  <si>
    <t>JOELHO 90 GRAUS, PVC, SERIE NORMAL, ESGOTO PREDIAL, DN 40 MM, JUNTA SOLDÁVEL, FORNECIDO E INSTALADO EM RAMAL DE DESCARGA OU RAMAL DE ESGOTO SANITÁRIO. AF_12/2014 (MICTÓRIO)</t>
  </si>
  <si>
    <t>SINAPI 86885</t>
  </si>
  <si>
    <t>ENGATE FLEXÍVEL EM PLÁSTICO BRANCO, 1/2" X 40CM - FORNECIMENTO E INSTALAÇÃO. AF_12/2013 (VASOS SANITÁRIOS)</t>
  </si>
  <si>
    <t>SINAPI 6142</t>
  </si>
  <si>
    <t>SINAPI 6140</t>
  </si>
  <si>
    <t>VEDACAO PVC, 100 MM, PARA SAIDA VASO SANITARIO</t>
  </si>
  <si>
    <t>SINAPI 6138</t>
  </si>
  <si>
    <t>SINAPI 89852</t>
  </si>
  <si>
    <t>CONJUNTO DE LIGACAO PARA BACIA SANITARIA AJUSTAVEL, EM PLASTICO BRANCO, COM TUBO, CANOPLA E ESPUDE (VASOS SANITÁRIOS)</t>
  </si>
  <si>
    <t>BOLSA DE LIGACAO EM PVC FLEXIVEL PARA VASO SANITARIO 1.1/2 " (40 MM) (VASOS SANITÁRIOS)</t>
  </si>
  <si>
    <t>CURVA CURTA 90 GRAUS, PVC, SERIE NORMAL, ESGOTO PREDIAL, DN 100 MM, JUNTA ELÁSTICA, FORNECIDO E INSTALADO EM SUBCOLETOR AÉREO DE ESGOTO SANITÁRIO. AF_12/2014 (VASOS SANITÁRIOS)</t>
  </si>
  <si>
    <t>SINAPI 86877</t>
  </si>
  <si>
    <t>VÁLVULA EM METAL CROMADO 1.1/2" X 1.1/2" PARA TANQUE OU LAVATÓRIO, COM OU SEM LADRÃO - FORNECIMENTO E INSTALAÇÃO. AF_12/2013 (LAVATÓRIOS)</t>
  </si>
  <si>
    <t>SINAPI 86887</t>
  </si>
  <si>
    <t>SIFÃO DO TIPO GARRAFA EM METAL CROMADO 1 X 1.1/2" - FORNECIMENTO E INSTALAÇÃO. AF_12/2013 (LAVATÓRIOS)</t>
  </si>
  <si>
    <t>ENGATE FLEXÍVEL EM INOX, 1/2 X 40CM - FORNECIMENTO E INSTALAÇÃO. AF_12/2013 (LAVATÓRIOS)</t>
  </si>
  <si>
    <t>7.2.18</t>
  </si>
  <si>
    <t>7.2.19</t>
  </si>
  <si>
    <t>MICTORIO SIFONADO DE LOUCA BRANCA COM PERTENCES, COM REGISTRO DE PRESSAO 1/2" COM CANOPLA CROMADA ACABAMENTO SIMPLES E CONJUNTO PARA FIXACAO - FORNECIMENTO E INSTALACAO</t>
  </si>
  <si>
    <t>SINAPI 74234/001</t>
  </si>
  <si>
    <t>SINAPI 73774/001</t>
  </si>
  <si>
    <t>DIVISORIA EM MARMORITE ESPESSURA 35MM, CHUMBAMENTO NO PISO E PAREDE COM ARGAMASSA DE CIMENTO E AREIA, POLIMENTO MANUAL, EXCLUSIVE FERRAGENS (MICTÓRIO)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</si>
  <si>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</si>
  <si>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</si>
  <si>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</si>
  <si>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</si>
  <si>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</si>
  <si>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</si>
  <si>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</si>
  <si>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</si>
  <si>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</si>
  <si>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</si>
  <si>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</si>
  <si>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</si>
  <si>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</si>
  <si>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</si>
  <si>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</si>
  <si>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TANQUE DE MÁRMORE SINTÉTICO SUSPENSO, 22L OU EQUIVALENTE, INCLUSO SIFÃO TIPO GARRAFA EM PVC, VÁLVULA PLÁSTICA E TORNEIRA DE METAL CROMADO PADRÃO POPULAR - FORNECIMENTO E INSTALAÇÃO. AF_12/2013</t>
  </si>
  <si>
    <t>SINAPI 86927</t>
  </si>
  <si>
    <t>SINAPI 95472</t>
  </si>
  <si>
    <t>AGESUL 2001003023</t>
  </si>
  <si>
    <t>BANCADA DE GRANITO CINZA ANDORINHA, ESPESSURA DE 2,5CM, INCLUSIVE FRONTAO DE 7CM (COZINHA - 5,00x0,60M)</t>
  </si>
  <si>
    <t>BANCADA DE GRANITO CINZA ANDORINHA, ESPESSURA DE 2,5CM, INCLUSIVE FRONTAO DE 7CM (COZINHA - 2,12x0,60M)</t>
  </si>
  <si>
    <t>BANCADA DE GRANITO CINZA ANDORINHA, ESPESSURA DE 2,5CM, INCLUSIVE FRONTAO DE 7CM (CHURRASCO - 3,92x0,45M)</t>
  </si>
  <si>
    <t>BANCADA DE GRANITO CINZA ANDORINHA, ESPESSURA DE 2,5CM, INCLUSIVE FRONTAO DE 7CM (CHURRASCO - 2,25x0,45M)</t>
  </si>
  <si>
    <t>BANCADA DE GRANITO CINZA ANDORINHA, ESPESSURA DE 2,5CM, INCLUSIVE FRONTAO DE 7CM (BALCÃO COZINHA - 3,70x0,45m)</t>
  </si>
  <si>
    <t>LAVATÓRIO LOUÇA BRANCA COM COLUNA, 45 X 55CM OU EQUIVALENTE, PADRÃO MÉDIO - FORNECIMENTO E INSTALAÇÃO. AF_12/2013</t>
  </si>
  <si>
    <t>SINAPI 86903</t>
  </si>
  <si>
    <t>PAPELEIRA DE PAREDE EM METAL CROMADO SEM TAMPA, INCLUSO FIXAÇÃO. AF_10/2016</t>
  </si>
  <si>
    <t>SINAPI 95544</t>
  </si>
  <si>
    <t>PORTA TOALHA BANHO EM METAL CROMADO, TIPO BARRA, INCLUSO FIXAÇÃO. AF_10/2016</t>
  </si>
  <si>
    <t>SINAPI 95543</t>
  </si>
  <si>
    <t>SABONETEIRA PLASTICA TIPO DISPENSER PARA SABONETE LIQUIDO COM RESERVATORIO 800 A 1500 ML, INCLUSO FIXAÇÃO. AF_10/2016</t>
  </si>
  <si>
    <t>SINAPI 95547</t>
  </si>
  <si>
    <t xml:space="preserve">BEBEDOURO ELETRICO EM ACO INOX DA ELEGE OU BELLIERE OU SIMILAR, CAPACIDADE DE 3,50 LITROS </t>
  </si>
  <si>
    <t>AGESUL 1301004016</t>
  </si>
  <si>
    <t>SINAPI 89356</t>
  </si>
  <si>
    <t>SINAPI 89357</t>
  </si>
  <si>
    <t>SINAPI 89450</t>
  </si>
  <si>
    <t>SINAPI 89362</t>
  </si>
  <si>
    <t>SINAPI 89367</t>
  </si>
  <si>
    <t>SINAPI 89505</t>
  </si>
  <si>
    <t>SINAPI 89617</t>
  </si>
  <si>
    <t>SINAPI 89620</t>
  </si>
  <si>
    <t>SINAPI 89628</t>
  </si>
  <si>
    <t>SINAPI 89380</t>
  </si>
  <si>
    <t>SINAPI 89364</t>
  </si>
  <si>
    <t>SINAPI 89369</t>
  </si>
  <si>
    <t>SINAPI 89507</t>
  </si>
  <si>
    <t>SINAPI 89597</t>
  </si>
  <si>
    <t>SINAPI 89378</t>
  </si>
  <si>
    <t>AGESUL 1301003241</t>
  </si>
  <si>
    <t xml:space="preserve">REGISTRO DE GAVETA CROMADO DE 1", LINHA PERTUTTI DA DOCOL OU SIMILAR </t>
  </si>
  <si>
    <t>AGESUL 1301003296</t>
  </si>
  <si>
    <t>REGISTRO DE GAVETA CROMADO DE 3/4", LINHA PERTUTTI DA DOCOL OU SIMILAR</t>
  </si>
  <si>
    <t>AGESUL 1301003235</t>
  </si>
  <si>
    <t>REGISTRO DE PRESSAO CROMADO DE 3/4", LINHA PERTUTTI DA DOCOL OU SIMILAR</t>
  </si>
  <si>
    <t>AGESUL 1301003221</t>
  </si>
  <si>
    <t>CAIXA D´ÁGUA EM POLIETILENO, 1000 LITROS, COM ACESSÓRIOS</t>
  </si>
  <si>
    <t>SINAPI 88503</t>
  </si>
  <si>
    <t>TORNEIRA DE BOIA, ROSCÁVEL, 3/4 , FORNECIDA E INSTALADA EM RESERVAÇÃO DE ÁGUA. AF_06/2016</t>
  </si>
  <si>
    <t>SINAPI 94796</t>
  </si>
  <si>
    <t>TORNEIRA CROMADA DE MESA, 1/2" OU 3/4", PARA LAVATÓRIO - FORNECIMENTO E INSTALAÇÃO. AF_12/2013</t>
  </si>
  <si>
    <t>SINAPI 86906</t>
  </si>
  <si>
    <t>TORNEIRA CROMADA TUBO MÓVEL, DE PAREDE, 1/2" OU 3/4", PARA PIA DE COZINHA, PADRÃO MÉDIO - FORNECIMENTO E INSTALAÇÃO. AF_12/2013</t>
  </si>
  <si>
    <t>SINAPI 86910</t>
  </si>
  <si>
    <t>CHUVEIRO ELETRICO COMUM CORPO PLASTICO TIPO DUCHA, FORNECIMENTO E INSTALACAO</t>
  </si>
  <si>
    <t>SINAPI 9535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</si>
  <si>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</si>
  <si>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</si>
  <si>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</si>
  <si>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</si>
  <si>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</si>
  <si>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</si>
  <si>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</si>
  <si>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</si>
  <si>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</si>
  <si>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</si>
  <si>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</si>
  <si>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</si>
  <si>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</si>
  <si>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</si>
  <si>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</si>
  <si>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</si>
  <si>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</si>
  <si>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</si>
  <si>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</si>
  <si>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</si>
  <si>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</si>
  <si>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</si>
  <si>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</si>
  <si>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</si>
  <si>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7.1.26</t>
  </si>
  <si>
    <t>SINAPI 98679</t>
  </si>
  <si>
    <t>PISO POLIDO, TRAÇO 1:3 (CIMENTO E AREIA), ACABAMENTO LISO, ESPESSURA 2,0 CM, PREPARO MECÂNICO DA ARGAMASSA. AF_06/2018</t>
  </si>
  <si>
    <t>5.2</t>
  </si>
  <si>
    <t>ALVENARIA EM TIJOLO CERAMICO MACICO 5X10X20CM 1 VEZ (ESPESSURA 20CM), ASSENTADO COM ARGAMASSA TRACO 1:2:8 (CIMENTO, CAL E AREIA)</t>
  </si>
  <si>
    <t xml:space="preserve">SINAPI 72131 </t>
  </si>
  <si>
    <t>FORRO DE GESSO, PARA AMBIENTES COMERCIAIS, INCLUSIVE ESTRUTURA DE FIXAÇÃO. AF_05/2017_P</t>
  </si>
  <si>
    <t>ELETRODUTO FLEXÍVEL CORRUGADO, PEAD, DN 63 (2") - FORNECIMENTO E INSTALAÇÃO. AF_04/2016</t>
  </si>
  <si>
    <t>SINAPI 97668</t>
  </si>
  <si>
    <t>8.4.6</t>
  </si>
  <si>
    <t>SINAPI 96485</t>
  </si>
  <si>
    <t>FORRO DE PVC, LISO, PARA AMBIENTES RESIDENCIAIS, INCLUSIVE ESTRUTURA DE FIXAÇÃO. AF_05/2017_P</t>
  </si>
  <si>
    <t>9.7</t>
  </si>
  <si>
    <t>RAMPA DO LAVADOR / TROCADOR DE ÓLEO</t>
  </si>
  <si>
    <t>RAMPAS/ESCADA INTERNA</t>
  </si>
  <si>
    <t>SINAPI 74205/001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</si>
  <si>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</si>
  <si>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</si>
  <si>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</si>
  <si>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</si>
  <si>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</si>
  <si>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</si>
  <si>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</si>
  <si>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</si>
  <si>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</si>
  <si>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</si>
  <si>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</si>
  <si>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</si>
  <si>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</si>
  <si>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</si>
  <si>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</si>
  <si>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</si>
  <si>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</si>
  <si>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</si>
  <si>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</si>
  <si>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</si>
  <si>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</si>
  <si>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</si>
  <si>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</si>
  <si>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SINAPI 92510</t>
  </si>
  <si>
    <t>ARMAÇÃO DE LAJE DE UMA ESTRUTURA CONVENCIONAL DE CONCRETO ARMADO EM UMA EDIFICAÇÃO TÉRREA OU SOBRADO UTILIZANDO AÇO CA-50 DE 10,0 MM - MONTAGEM. AF_12/2015</t>
  </si>
  <si>
    <t>SINAPI 92787</t>
  </si>
  <si>
    <t>ARMAÇÃO DE LAJE DE UMA ESTRUTURA CONVENCIONAL DE CONCRETO ARMADO EM UMA EDIFICAÇÃO TÉRREA OU SOBRADO UTILIZANDO AÇO CA-50 DE 6,3 MM - MONTAGEM. AF_12/2015</t>
  </si>
  <si>
    <t>SINAPI 92785</t>
  </si>
  <si>
    <t>CONCRETO FCK = 25MPA, TRAÇO 1:2,3:2,7 (CIMENTO/ AREIA MÉDIA/ BRITA 1)- PREPARO MECÂNICO COM BETONEIRA 600 L. AF_07/2016</t>
  </si>
  <si>
    <t>SINAPI 94971</t>
  </si>
  <si>
    <t>SINAPI 87792</t>
  </si>
  <si>
    <t>SINAPI 87535</t>
  </si>
  <si>
    <t>3.2.20</t>
  </si>
  <si>
    <t>3.2.21</t>
  </si>
  <si>
    <t>3.2.22</t>
  </si>
  <si>
    <t>3.2.23</t>
  </si>
  <si>
    <t>3.2.24</t>
  </si>
  <si>
    <t xml:space="preserve">SINAPI 87265 </t>
  </si>
  <si>
    <t>3.3.1</t>
  </si>
  <si>
    <t>3.3.2</t>
  </si>
  <si>
    <t>3.3.3</t>
  </si>
  <si>
    <t>3.3.4</t>
  </si>
  <si>
    <t>SINAPI 85662</t>
  </si>
  <si>
    <t>ARMACAO EM TELA DE ACO SOLDADA NERVURADA Q-92, ACO CA-60, 4,2MM, MALHA 15X15CM</t>
  </si>
  <si>
    <t>3.3.5</t>
  </si>
  <si>
    <t>CORRIMÃO SIMPLES, DIÂMETRO EXTERNO = 1 1/2", EM AÇO GALVANIZADO. AF_04/2019_P</t>
  </si>
  <si>
    <t>SINAPI 99855</t>
  </si>
  <si>
    <t>3.3.6</t>
  </si>
  <si>
    <t>PREÇO POR M2</t>
  </si>
  <si>
    <t>TOMADA INDUSTRIAL DE EMBUTIR 3P+T, 440 V, COM TRAVA, COM PLACA</t>
  </si>
  <si>
    <t>SINAPI 00007525</t>
  </si>
  <si>
    <t>CAIXA DE INSPECAO EM ALVENARIA - ANEXO H.S.-052 (E), COM TAMPA DE CONCRETO ESP=7CM, NA(S) DIMENSAO(OES):- (60X60X60)CM</t>
  </si>
  <si>
    <t>AGESUL 1301005206</t>
  </si>
  <si>
    <t>AGESUL 1301005024</t>
  </si>
  <si>
    <t xml:space="preserve">JOELHO 90°. COM ANEL (40 X 1 1/2) MM X POL.  </t>
  </si>
  <si>
    <t>7.2.8</t>
  </si>
  <si>
    <t>7.2.9</t>
  </si>
  <si>
    <t>7.2.10</t>
  </si>
  <si>
    <t>7.2.11</t>
  </si>
  <si>
    <t>7.2.16</t>
  </si>
  <si>
    <t>7.2.17</t>
  </si>
  <si>
    <t>VASO SANITARIO SIFONADO CONVENCIONAL COM LOUÇA BRANCA, INCLUSO CONJUNTO DE LIGAÇÃO PARA BACIA SANITÁRIA AJUSTÁVEL - FORNECIMENTO E INSTALAÇÃO. AF_10/2016</t>
  </si>
  <si>
    <t>SINAPI 95470</t>
  </si>
  <si>
    <t>CAIXA DE DESCARGA DE PLASTICO, EXTERNA, DE 9L, PUXADOR FIO DE NYLON, NAO INCLUSO CANO, BOLSA, ENGATE</t>
  </si>
  <si>
    <t>AGESUL 1301004011</t>
  </si>
  <si>
    <t>TUBO DE DESCARGA DE PVC, PARA VALVULA DE DESCARGA (TUBO PONTA AZUL)</t>
  </si>
  <si>
    <t>AGESUL 1301004012</t>
  </si>
  <si>
    <t>ASSENTO SANITARIO DE PLASTICO TIPO CONVENCIONA</t>
  </si>
  <si>
    <t>AGESUL 1301002006</t>
  </si>
  <si>
    <t>CUBA DUPLA DE ACO INOX (70 X 40 X 15)CM, DA STRAKE OU SIMILAR, INCLUSIVE VALVULA AMERICANA E SIFAO CROMADOS (ESTEVES OU SIMILAR)</t>
  </si>
  <si>
    <t>CJ</t>
  </si>
  <si>
    <t>AGESUL 1301004054</t>
  </si>
  <si>
    <t>LAVATORIO COM COLUNA SUSPENSA DE LOUCA BRANCA PARA P.N.E., INCLUSIVE PERTENCES, COM VALVULA, SIFAO, ENGATES CROMADOS</t>
  </si>
  <si>
    <t>AGESUL 2401001010</t>
  </si>
  <si>
    <t>BARRA DE APOIO ARTICULADA (BACIA SANITARIA), COM TRAVA, EM ACO INOX POLIDO, COMPRIMENTO DE 70CM, DIAMETRO MINIMO DE 3CM</t>
  </si>
  <si>
    <t>AGESUL 2401002015</t>
  </si>
  <si>
    <t>BARRA DE APOIO RETA, EM ACO INOX POLIDO, COMPRIMENTO 80CM, DIAMETRO MINIMO 3CM</t>
  </si>
  <si>
    <t>AGESUL 2401002000</t>
  </si>
  <si>
    <t>BARRA DE APOIO ANGULAR (LAVATORIO), EM ACO INOX POLIDO, COMPRIMENTO DE 60CM, DIAMETRO MINIMO DE 3CM</t>
  </si>
  <si>
    <t>AGESUL 2401002020</t>
  </si>
  <si>
    <t>SABONETEIRA DE PAREDE EM METAL CROMADO, INCLUSO FIXAÇÃO. AF_10/2016</t>
  </si>
  <si>
    <t>SINAPI 95545</t>
  </si>
  <si>
    <t>VALVULA E SIFAO CROMADOS (ESTEVES OU SIMILAR) PARA BEBEDOURO</t>
  </si>
  <si>
    <t>AGESUL 1301004024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</si>
  <si>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</si>
  <si>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</si>
  <si>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</si>
  <si>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</si>
  <si>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</si>
  <si>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</si>
  <si>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</si>
  <si>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</si>
  <si>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SINAPI 87260</t>
  </si>
  <si>
    <t>REVESTIMENTO CERÂMICO PARA PISO COM PLACAS TIPO PORCELANATO DE DIMENSÕES 45X45 CM APLICADA, INCLUSIVE REJUNTE. AF_06/2014</t>
  </si>
  <si>
    <t>ARMAÇÃO DE PILAR OU VIGA DE UMA ESTRUTURA CONVENCIONAL DE CONCRETO ARMADO EM UMA EDIFICAÇÃO TÉRREA OU SOBRADO UTILIZANDO AÇO CA-50 DE 12,5 MM - MONTAGEM. AF_12/2015</t>
  </si>
  <si>
    <t>SINAPI 92779</t>
  </si>
  <si>
    <t>MÊS</t>
  </si>
  <si>
    <t>1.3</t>
  </si>
  <si>
    <t>Quant.</t>
  </si>
  <si>
    <t>LOCACAO DE CONTAINER 2,30 X 6,00 M, ALT. 2,50 M, COM 1 SANITARIO, PARA ESCRITORIO, COMPLETO</t>
  </si>
  <si>
    <t>SINAPI 00010775</t>
  </si>
  <si>
    <t>MONTAGEM E DESMONTAGEM DE FÔRMA DE PILARES RETANGULARES E ESTRUTURAS SIMILARES, PÉ-DIREITO SIMPLES, EM MADEIRA SERRADA, 4 UTILIZAÇÕES. AF_12/2015</t>
  </si>
  <si>
    <t>CONCRETAGEM DE PILARES, FCK = 25 MPA - LANÇAMENTO, ADENSAMENTO E ACABAMENTO. AF_12/2015</t>
  </si>
  <si>
    <t>ARMAÇÃO DE PILAR DE UMA ESTRUTURA CONVENCIONAL DE CONCRETO ARMADO UTILIZANDO AÇO CA-50 DE 8,0 MM - MONTAGEM. AF_12/2015</t>
  </si>
  <si>
    <t>ARMAÇÃO DE PILAR DE UMA ESTRUTURA CONVENCIONAL DE CONCRETO ARMADO UTILIZANDO AÇO CA-60 DE 5,0 MM - MONTAGEM. AF_12/2015</t>
  </si>
  <si>
    <t>ESCAVACAO MECANICA DE MATERIAL 1° CATEGORIA (C/TRATOR ESTEIRAS 160HP)</t>
  </si>
  <si>
    <t>MONTAGEM E DESMONTAGEM DE FÔRMA DE LAJE MACIÇA, PÉ-DIREITO SIMPLES, EM CHAPA DE MADEIRA COMPENSADA RESINADA, 2 UTILIZAÇÕES. AF_12/2015</t>
  </si>
  <si>
    <t>CHAPISCO APLICADO EM ALVENARIA E ESTRUTURAS DE CONCRETO, COM COLHER DE PEDREIRO. ARGAMASSA TRAÇO 1:3 COM PREPARO EM BETONEIRA 400L. AF_06/2014</t>
  </si>
  <si>
    <t>EMBOÇO OU MASSA ÚNICA EM ARGAMASSA TRAÇO 1:2:8, PREPARO MECÂNICO COM BETONEIRA 400 L, APLICADA MANUALMENTE, ESPESSURA DE 25 MM. AF_06/2014</t>
  </si>
  <si>
    <t>EMBOÇO, PARA RECEBIMENTO DE CERÂMICA, EM ARGAMASSA TRAÇO 1:2:8, PREPARO MECÂNICO COM BETONEIRA 400L, APLICADO MANUALMENTE EM FACES INTERNAS DE PAREDES, ESPESSURA DE 20MM, COM EXECUÇÃO DE TALISCAS. AF_06/2014</t>
  </si>
  <si>
    <t>REVESTIMENTO CERÂMICO PARA PAREDES INTERNAS COM PLACAS TIPO ESMALTADA EXTRA DE DIMENSÕES 20X20 CM APLICADAS NA ALTURA INTEIRA DAS PAREDES, INCLUSIVE REJUNTE. AF_06/2014</t>
  </si>
  <si>
    <t>ALVENARIA DE VEDAÇÃO DE BLOCOS CERÂMICOS FURADOS NA HORIZONTAL DE 11,5X19X19CM (ESPESSURA 11,5M) DE PAREDES, E ARGAMASSA DE ASSENTAMENTO COM PREPARO MANUAL. AF_06/2</t>
  </si>
  <si>
    <t xml:space="preserve">CUMEEIRA PARA TELHA GALV. TRAPEZOIDAL, ESPESSURA 0,5MM </t>
  </si>
  <si>
    <t>P3 - PORTA DE MADEIRA PARA VERNIZ, SEMI-OCA (LEVE OU MÉDIA),90X210CM, ESPESSURA DE 3,5CM, ITENS INCLUSOS: DOBRADIÇAS, MONTAGEM E INSTALAÇÃO DO BATENTE - FORNECIMENTO E INSTALAÇÃO. AF_08/2015 (WC ESP.)</t>
  </si>
  <si>
    <t>J1 J2 J5 J6 - JANELA DE ALUMÍNIO DE CORRER COMPLETA, 4 FOLHAS, FIXAÇÃO COM ARGAMASSA, COM VIDROS, PADRONIZADA. AF_07/2016</t>
  </si>
  <si>
    <t>VERGA PRÉ-MOLDADA PARA PORTAS/JANELAS COM MAIS DE 1,5 M DE VÃO. AF_03/2016</t>
  </si>
  <si>
    <t>TUBO, PVC, SOLDÁVEL, DN 25MM - FORNECIMENTO E INSTALAÇÃO. AF_12/2014</t>
  </si>
  <si>
    <t>TUBO, PVC, SOLDÁVEL, DN 32MM - FORNECIMENTO E INSTALAÇÃO. AF_12/2014</t>
  </si>
  <si>
    <t>TUBO, PVC, SOLDÁVEL, DN 60MM - FORNECIMENTO E INSTALAÇÃO. AF_12/2014</t>
  </si>
  <si>
    <t>JOELHO 90 GRAUS, PVC, SOLDÁVEL, DN 25MM - FORNECIMENTO E INSTALAÇÃO. AF_12/2014</t>
  </si>
  <si>
    <t>JOELHO 90 GRAUS, PVC, SOLDÁVEL, DN 32MM - FORNECIMENTO E INSTALAÇÃO. AF_12/2014</t>
  </si>
  <si>
    <t>JOELHO 90 GRAUS, PVC, SOLDÁVEL, DN 60MM - FORNECIMENTO E INSTALAÇÃO. AF_12/2014</t>
  </si>
  <si>
    <t>TE, PVC, SOLDÁVEL, DN 25MM - FORNECIMENTO E INSTALAÇÃO. AF_12/2014</t>
  </si>
  <si>
    <t>TE, PVC, SOLDÁVEL, DN 32MM - FORNECIMENTO E INSTALAÇÃO. AF_12/2014</t>
  </si>
  <si>
    <t>TE, PVC, SOLDÁVEL, DN 60MM - FORNECIMENTO E INSTALAÇÃO. AF_12/2014</t>
  </si>
  <si>
    <t>LUVA DE REDUÇÃO, PVC, SOLDÁVEL, DN 32MM X 25MM - FORNECIMENTO E INSTALAÇÃO. AF_12/2014</t>
  </si>
  <si>
    <t>CURVA 90 GRAUS, PVC, SOLDÁVEL, DN 25MM - FORNECIMENTO E INSTALAÇÃO. AF_12/2014</t>
  </si>
  <si>
    <t>CURVA 90 GRAUS, PVC, SOLDÁVEL, DN 32MM - FORNECIMENTO E INSTALAÇÃO. AF_12/2014</t>
  </si>
  <si>
    <t>CURVA 90 GRAUS, PVC, SOLDÁVEL, DN 60MM - FORNECIMENTO E INSTALAÇÃO. AF_12/2014</t>
  </si>
  <si>
    <t>LUVA, PVC, SOLDÁVEL, DN 60MM - FORNECIMENTO E INSTALAÇÃO. AF_12/2014</t>
  </si>
  <si>
    <t>LUVA, PVC, SOLDÁVEL, DN 25MM - FORNECIMENTO E INSTALAÇÃO. AF_12/2014</t>
  </si>
  <si>
    <t>SINAPI 00000814</t>
  </si>
  <si>
    <t>BUCHA DE REDUCAO DE PVC, SOLDAVEL, 60 X 32 MM, PARA AGUA FRIA PREDIAL</t>
  </si>
  <si>
    <t>CAIXA D'AGUA FIBRA DE VIDRO PARA 10000 LITROS, COM TAMPA</t>
  </si>
  <si>
    <t>SINAPI 00037106</t>
  </si>
  <si>
    <t>AGESUL 0301000104</t>
  </si>
  <si>
    <t>ESTACAS MOLDADA IN-LOCO, TIPO PERFURADA, NOS DIAMETROS:- 25 CM</t>
  </si>
  <si>
    <t>AGESUL 0301000130</t>
  </si>
  <si>
    <t>ESTACA MOLDADA IN LOCO, EXCLUSIVE FERRAGEM, COM OS DIAMETROS:- 20CM</t>
  </si>
  <si>
    <t>AGESUL 1201001015</t>
  </si>
  <si>
    <t>LUMINARIA DE TETO PLAFON/PLAFONIER EM PLASTICO, POTENCIA MAXIMA 60 W, COM 1 LAMPADA LED BRANCA</t>
  </si>
  <si>
    <t>ABERTURA/FECHAMENTO RASGO ALVENARIA PARA TUBOS, FECHAMENTO COM ARGAMASSA TRACO 1:4 (CIMENTO E AREIA</t>
  </si>
  <si>
    <t>AGESUL 1201007074</t>
  </si>
  <si>
    <t>7.1.27</t>
  </si>
  <si>
    <t>7.1.28</t>
  </si>
  <si>
    <t>REGISTRO DE GAVETA 2", ABNT DA DOCOL OU SIMILAR</t>
  </si>
  <si>
    <t>7.2.20</t>
  </si>
  <si>
    <t>7.2.21</t>
  </si>
  <si>
    <t>7.1.29</t>
  </si>
  <si>
    <t xml:space="preserve">RESERVATORIO METALICO ELEVADO TIPO TACA, COLUNA SECA, ANEXO H.S.-012 (A.F.), NA(S) CAPACIDADE(S)- 10.000 LITROS E H=6,00 M </t>
  </si>
  <si>
    <t>AGESUL 1301001144</t>
  </si>
  <si>
    <t>BASE EM CONCRETO ARMADO, PARA RESERVATORIO METALICO, NA(S) ESPECIFICACAO(OES): - 15 M3 E H=6,00 M</t>
  </si>
  <si>
    <t>AGESUL 1301001166</t>
  </si>
  <si>
    <t>7.1.30</t>
  </si>
  <si>
    <t>7.1.31</t>
  </si>
  <si>
    <t>7.1.32</t>
  </si>
  <si>
    <t>2.3</t>
  </si>
  <si>
    <t>2.4</t>
  </si>
  <si>
    <t>2.5</t>
  </si>
  <si>
    <t>P1 - PORTA DE MADEIRA PARA VERNIZ, 70X210CM, ESPESSURA DE 3,5CM, ITENS INCLUSOS: DOBRADIÇAS, MONTAGEM E INSTALAÇÃO DO BATENTE - FORNECIMENTO E INSTALAÇÃO. AF_08/2015 (PORTAS INTERNAS WC)</t>
  </si>
  <si>
    <t xml:space="preserve">CAIXA DE PASSAGEM 30X30X40 COM TAMPA </t>
  </si>
  <si>
    <t>VASO SANITARIO SIFONADO CONVENCIONAL PARA PCD SEM FURO FRONTAL COM LOUÇA BRANCA S, INCLUSO CONJUNTO DE LIGAÇÃO PARA BACIA SANITÁRIA AJUSTÁVEL - FORNECIMENTO E INSTALAÇÃO. AF_10/2016</t>
  </si>
  <si>
    <t>SINAPI 91860</t>
  </si>
  <si>
    <t>ELETRODUTO FLEXÍVEL CORRUGADO, DE (3/4") Á (1 1/4"), PARA CIRCUITOS TERMINAIS, INSTALADO EM PAREDE - FORNECIMENTO E INSTALAÇÃO. AF_12/2015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</si>
</sst>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"/>
    <numFmt numFmtId="166" formatCode="&quot;R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26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8"/>
      <color theme="1" tint="4.9989318521683403E-2"/>
      <name val="Arial"/>
      <family val="2"/>
    </font>
    <font>
      <sz val="14"/>
      <color theme="1" tint="4.9989318521683403E-2"/>
      <name val="Calibri"/>
      <family val="2"/>
      <scheme val="minor"/>
    </font>
    <font>
      <u/>
      <sz val="14"/>
      <color theme="1" tint="4.9989318521683403E-2"/>
      <name val="Calibri"/>
      <family val="2"/>
      <scheme val="minor"/>
    </font>
    <font>
      <u/>
      <sz val="11"/>
      <color theme="1" tint="4.9989318521683403E-2"/>
      <name val="Calibri"/>
      <family val="2"/>
      <scheme val="minor"/>
    </font>
    <font>
      <u/>
      <sz val="12"/>
      <color theme="1" tint="4.9989318521683403E-2"/>
      <name val="Calibri"/>
      <family val="2"/>
      <scheme val="minor"/>
    </font>
    <font>
      <b/>
      <u/>
      <sz val="12"/>
      <color theme="1" tint="4.9989318521683403E-2"/>
      <name val="Calibri"/>
      <family val="2"/>
      <scheme val="minor"/>
    </font>
    <font>
      <b/>
      <u/>
      <sz val="8"/>
      <color theme="1" tint="4.9989318521683403E-2"/>
      <name val="Arial"/>
      <family val="2"/>
    </font>
    <font>
      <u/>
      <sz val="8"/>
      <color theme="1" tint="4.9989318521683403E-2"/>
      <name val="Arial"/>
      <family val="2"/>
    </font>
    <font>
      <b/>
      <sz val="28"/>
      <color theme="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/>
    <xf numFmtId="164" fontId="1" fillId="0" borderId="0" applyFont="0" applyFill="0" applyBorder="0" applyAlignment="0" applyProtection="0"/>
    <xf numFmtId="0" fontId="4" fillId="0" borderId="0"/>
  </cellStyleXfs>
  <cellXfs count="122">
    <xf numFmtId="0" fontId="0" fillId="0" borderId="0" xfId="0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 wrapText="1"/>
    </xf>
    <xf numFmtId="166" fontId="6" fillId="0" borderId="0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10" fontId="8" fillId="0" borderId="0" xfId="2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166" fontId="6" fillId="0" borderId="0" xfId="1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0" xfId="3" applyFont="1" applyFill="1" applyAlignment="1" applyProtection="1">
      <alignment horizontal="center" vertical="center" wrapText="1"/>
    </xf>
    <xf numFmtId="1" fontId="9" fillId="0" borderId="0" xfId="1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vertical="center" wrapText="1"/>
    </xf>
    <xf numFmtId="166" fontId="13" fillId="0" borderId="0" xfId="1" applyNumberFormat="1" applyFont="1" applyFill="1" applyBorder="1" applyAlignment="1">
      <alignment vertical="center" wrapText="1"/>
    </xf>
    <xf numFmtId="166" fontId="13" fillId="0" borderId="0" xfId="1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3" applyFont="1" applyFill="1" applyBorder="1" applyAlignment="1" applyProtection="1">
      <alignment vertical="center" wrapText="1"/>
    </xf>
    <xf numFmtId="0" fontId="15" fillId="0" borderId="0" xfId="3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3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Fill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6" xfId="0" applyNumberFormat="1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166" fontId="6" fillId="0" borderId="0" xfId="1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left" vertical="center" wrapText="1"/>
    </xf>
    <xf numFmtId="165" fontId="5" fillId="0" borderId="5" xfId="0" applyNumberFormat="1" applyFont="1" applyFill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left" vertical="center" wrapText="1"/>
    </xf>
    <xf numFmtId="10" fontId="5" fillId="0" borderId="6" xfId="0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5" applyFont="1" applyFill="1" applyBorder="1" applyAlignment="1" applyProtection="1">
      <alignment horizontal="left" vertical="center" wrapText="1"/>
    </xf>
    <xf numFmtId="0" fontId="16" fillId="0" borderId="0" xfId="3" applyFont="1" applyFill="1" applyBorder="1" applyAlignment="1" applyProtection="1">
      <alignment horizontal="left" vertical="center" wrapText="1"/>
    </xf>
    <xf numFmtId="0" fontId="16" fillId="0" borderId="0" xfId="5" applyFont="1" applyFill="1" applyBorder="1" applyAlignment="1" applyProtection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5" applyFont="1" applyFill="1" applyBorder="1" applyAlignment="1" applyProtection="1">
      <alignment horizontal="left" vertical="center" wrapText="1"/>
    </xf>
    <xf numFmtId="0" fontId="15" fillId="0" borderId="0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3" applyFont="1" applyFill="1" applyAlignment="1" applyProtection="1">
      <alignment horizontal="left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164" fontId="18" fillId="0" borderId="6" xfId="4" applyFont="1" applyBorder="1" applyAlignment="1">
      <alignment horizontal="center" vertical="center" wrapText="1"/>
    </xf>
  </cellXfs>
  <cellStyles count="6">
    <cellStyle name="Moeda" xfId="4" builtinId="4"/>
    <cellStyle name="Normal" xfId="0" builtinId="0"/>
    <cellStyle name="Normal_24DefProposta de construção de unidade isolada- v23" xfId="3"/>
    <cellStyle name="Normal_LAE-OGU" xfId="5"/>
    <cellStyle name="Porcentagem" xfId="2" builtinId="5"/>
    <cellStyle name="Vírgula" xfId="1" builtinId="3"/>
  </cellStyles>
  <dxfs count="1">
    <dxf>
      <font>
        <b val="0"/>
        <condense val="0"/>
        <extend val="0"/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AF363"/>
  <sheetViews>
    <sheetView showGridLines="0" tabSelected="1" topLeftCell="A191" zoomScale="70" zoomScaleNormal="70" zoomScaleSheetLayoutView="25" zoomScalePageLayoutView="70" workbookViewId="0">
      <selection activeCell="F197" sqref="C197:G197"/>
    </sheetView>
  </sheetViews>
  <sheetFormatPr defaultRowHeight="15" x14ac:dyDescent="0.25"/>
  <cols>
    <col min="1" max="1" width="9.140625" style="2"/>
    <col min="2" max="2" width="12.7109375" style="1" bestFit="1" customWidth="1"/>
    <col min="3" max="3" width="18.5703125" style="1" customWidth="1"/>
    <col min="4" max="4" width="49.5703125" style="51" customWidth="1"/>
    <col min="5" max="5" width="5.42578125" style="1" customWidth="1"/>
    <col min="6" max="6" width="5.42578125" style="52" customWidth="1"/>
    <col min="7" max="7" width="7.28515625" style="52" customWidth="1"/>
    <col min="8" max="8" width="16" style="53" customWidth="1"/>
    <col min="9" max="9" width="15.28515625" style="53" bestFit="1" customWidth="1"/>
    <col min="10" max="10" width="13.85546875" style="54" bestFit="1" customWidth="1"/>
    <col min="11" max="11" width="9.140625" style="2"/>
    <col min="12" max="12" width="11.7109375" style="2" bestFit="1" customWidth="1"/>
    <col min="13" max="16384" width="9.140625" style="2"/>
  </cols>
  <sheetData>
    <row r="1" spans="2:10" ht="15" customHeight="1" x14ac:dyDescent="0.25">
      <c r="B1" s="98"/>
      <c r="C1" s="98"/>
      <c r="D1" s="98"/>
      <c r="E1" s="98"/>
      <c r="F1" s="98"/>
      <c r="G1" s="98"/>
      <c r="H1" s="98"/>
      <c r="I1" s="98"/>
      <c r="J1" s="98"/>
    </row>
    <row r="2" spans="2:10" ht="15" customHeight="1" x14ac:dyDescent="0.25">
      <c r="B2" s="98"/>
      <c r="C2" s="98"/>
      <c r="D2" s="98"/>
      <c r="E2" s="98"/>
      <c r="F2" s="98"/>
      <c r="G2" s="98"/>
      <c r="H2" s="98"/>
      <c r="I2" s="98"/>
      <c r="J2" s="98"/>
    </row>
    <row r="3" spans="2:10" ht="15" customHeight="1" x14ac:dyDescent="0.25">
      <c r="B3" s="98"/>
      <c r="C3" s="98"/>
      <c r="D3" s="98"/>
      <c r="E3" s="98"/>
      <c r="F3" s="98"/>
      <c r="G3" s="98"/>
      <c r="H3" s="98"/>
      <c r="I3" s="98"/>
      <c r="J3" s="98"/>
    </row>
    <row r="4" spans="2:10" ht="11.25" customHeight="1" x14ac:dyDescent="0.25">
      <c r="B4" s="100"/>
      <c r="C4" s="100"/>
      <c r="D4" s="100"/>
      <c r="E4" s="100"/>
      <c r="F4" s="100"/>
      <c r="G4" s="100"/>
      <c r="H4" s="100"/>
      <c r="I4" s="100"/>
      <c r="J4" s="100"/>
    </row>
    <row r="5" spans="2:10" x14ac:dyDescent="0.25">
      <c r="B5" s="100"/>
      <c r="C5" s="100"/>
      <c r="D5" s="100"/>
      <c r="E5" s="100"/>
      <c r="F5" s="100"/>
      <c r="G5" s="100"/>
      <c r="H5" s="100"/>
      <c r="I5" s="100"/>
      <c r="J5" s="100"/>
    </row>
    <row r="6" spans="2:10" ht="15" customHeight="1" x14ac:dyDescent="0.25">
      <c r="B6" s="100"/>
      <c r="C6" s="100"/>
      <c r="D6" s="100"/>
      <c r="E6" s="100"/>
      <c r="F6" s="100"/>
      <c r="G6" s="100"/>
      <c r="H6" s="100"/>
      <c r="I6" s="100"/>
      <c r="J6" s="100"/>
    </row>
    <row r="7" spans="2:10" ht="15" customHeight="1" x14ac:dyDescent="0.25">
      <c r="B7" s="100"/>
      <c r="C7" s="100"/>
      <c r="D7" s="100"/>
      <c r="E7" s="100"/>
      <c r="F7" s="100"/>
      <c r="G7" s="100"/>
      <c r="H7" s="100"/>
      <c r="I7" s="100"/>
      <c r="J7" s="100"/>
    </row>
    <row r="8" spans="2:10" ht="15" customHeight="1" x14ac:dyDescent="0.25">
      <c r="B8" s="100"/>
      <c r="C8" s="100"/>
      <c r="D8" s="100"/>
      <c r="E8" s="100"/>
      <c r="F8" s="100"/>
      <c r="G8" s="100"/>
      <c r="H8" s="100"/>
      <c r="I8" s="100"/>
      <c r="J8" s="100"/>
    </row>
    <row r="9" spans="2:10" x14ac:dyDescent="0.25">
      <c r="B9" s="100"/>
      <c r="C9" s="100"/>
      <c r="D9" s="100"/>
      <c r="E9" s="100"/>
      <c r="F9" s="100"/>
      <c r="G9" s="100"/>
      <c r="H9" s="100"/>
      <c r="I9" s="100"/>
      <c r="J9" s="100"/>
    </row>
    <row r="10" spans="2:10" x14ac:dyDescent="0.25">
      <c r="B10" s="100"/>
      <c r="C10" s="100"/>
      <c r="D10" s="100"/>
      <c r="E10" s="100"/>
      <c r="F10" s="100"/>
      <c r="G10" s="100"/>
      <c r="H10" s="100"/>
      <c r="I10" s="100"/>
      <c r="J10" s="100"/>
    </row>
    <row r="11" spans="2:10" x14ac:dyDescent="0.25">
      <c r="B11" s="100"/>
      <c r="C11" s="100"/>
      <c r="D11" s="100"/>
      <c r="E11" s="100"/>
      <c r="F11" s="100"/>
      <c r="G11" s="100"/>
      <c r="H11" s="100"/>
      <c r="I11" s="100"/>
      <c r="J11" s="100"/>
    </row>
    <row r="12" spans="2:10" ht="33.75" customHeight="1" x14ac:dyDescent="0.25">
      <c r="B12" s="100"/>
      <c r="C12" s="100"/>
      <c r="D12" s="100"/>
      <c r="E12" s="100"/>
      <c r="F12" s="100"/>
      <c r="G12" s="100"/>
      <c r="H12" s="100"/>
      <c r="I12" s="100"/>
      <c r="J12" s="100"/>
    </row>
    <row r="13" spans="2:10" x14ac:dyDescent="0.25">
      <c r="B13" s="100"/>
      <c r="C13" s="100"/>
      <c r="D13" s="100"/>
      <c r="E13" s="100"/>
      <c r="F13" s="100"/>
      <c r="G13" s="100"/>
      <c r="H13" s="100"/>
      <c r="I13" s="100"/>
      <c r="J13" s="100"/>
    </row>
    <row r="14" spans="2:10" ht="33.75" customHeight="1" x14ac:dyDescent="0.25">
      <c r="B14" s="102" t="s">
        <v>10</v>
      </c>
      <c r="C14" s="102"/>
      <c r="D14" s="102"/>
      <c r="E14" s="102"/>
      <c r="F14" s="102"/>
      <c r="G14" s="102"/>
      <c r="H14" s="102"/>
      <c r="I14" s="102"/>
      <c r="J14" s="102"/>
    </row>
    <row r="15" spans="2:10" ht="15.75" customHeight="1" x14ac:dyDescent="0.25">
      <c r="B15" s="107" t="s">
        <v>21</v>
      </c>
      <c r="C15" s="107"/>
      <c r="D15" s="99" t="s">
        <v>120</v>
      </c>
      <c r="E15" s="99"/>
      <c r="F15" s="103" t="s">
        <v>26</v>
      </c>
      <c r="G15" s="103"/>
      <c r="H15" s="103"/>
      <c r="I15" s="104" t="s">
        <v>118</v>
      </c>
      <c r="J15" s="104"/>
    </row>
    <row r="16" spans="2:10" ht="15.75" customHeight="1" x14ac:dyDescent="0.25">
      <c r="B16" s="107" t="s">
        <v>0</v>
      </c>
      <c r="C16" s="107"/>
      <c r="D16" s="99" t="s">
        <v>119</v>
      </c>
      <c r="E16" s="99"/>
      <c r="F16" s="99"/>
      <c r="G16" s="99"/>
      <c r="H16" s="99"/>
      <c r="I16" s="99"/>
      <c r="J16" s="99"/>
    </row>
    <row r="17" spans="2:13" ht="15.75" customHeight="1" x14ac:dyDescent="0.25">
      <c r="B17" s="107" t="s">
        <v>1</v>
      </c>
      <c r="C17" s="107"/>
      <c r="D17" s="99" t="s">
        <v>117</v>
      </c>
      <c r="E17" s="99"/>
      <c r="F17" s="99"/>
      <c r="G17" s="99"/>
      <c r="H17" s="99"/>
      <c r="I17" s="99"/>
      <c r="J17" s="99"/>
    </row>
    <row r="18" spans="2:13" ht="15.75" customHeight="1" x14ac:dyDescent="0.25">
      <c r="B18" s="107" t="s">
        <v>2</v>
      </c>
      <c r="C18" s="107"/>
      <c r="D18" s="105" t="s">
        <v>121</v>
      </c>
      <c r="E18" s="105"/>
      <c r="F18" s="103" t="s">
        <v>25</v>
      </c>
      <c r="G18" s="103"/>
      <c r="H18" s="103"/>
      <c r="I18" s="106"/>
      <c r="J18" s="106"/>
    </row>
    <row r="19" spans="2:13" ht="15.75" customHeight="1" x14ac:dyDescent="0.25">
      <c r="B19" s="107" t="s">
        <v>3</v>
      </c>
      <c r="C19" s="107"/>
      <c r="D19" s="105">
        <v>0.25</v>
      </c>
      <c r="E19" s="105"/>
      <c r="F19" s="103" t="s">
        <v>5</v>
      </c>
      <c r="G19" s="103"/>
      <c r="H19" s="103"/>
      <c r="I19" s="106">
        <v>0.90210000000000001</v>
      </c>
      <c r="J19" s="106"/>
      <c r="L19" s="120" t="s">
        <v>521</v>
      </c>
      <c r="M19" s="120"/>
    </row>
    <row r="20" spans="2:13" ht="16.5" customHeight="1" x14ac:dyDescent="0.25">
      <c r="B20" s="107" t="s">
        <v>4</v>
      </c>
      <c r="C20" s="107"/>
      <c r="D20" s="99" t="s">
        <v>9</v>
      </c>
      <c r="E20" s="99"/>
      <c r="F20" s="103" t="s">
        <v>33</v>
      </c>
      <c r="G20" s="103"/>
      <c r="H20" s="103"/>
      <c r="I20" s="106" t="s">
        <v>127</v>
      </c>
      <c r="J20" s="106"/>
      <c r="L20" s="121" t="e">
        <f>#REF!/F25</f>
        <v>#REF!</v>
      </c>
      <c r="M20" s="121"/>
    </row>
    <row r="21" spans="2:13" ht="15.75" x14ac:dyDescent="0.25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3" s="1" customFormat="1" ht="31.5" customHeight="1" x14ac:dyDescent="0.25">
      <c r="B22" s="67" t="s">
        <v>6</v>
      </c>
      <c r="C22" s="67" t="s">
        <v>30</v>
      </c>
      <c r="D22" s="67" t="s">
        <v>31</v>
      </c>
      <c r="E22" s="67" t="s">
        <v>7</v>
      </c>
      <c r="F22" s="90" t="s">
        <v>571</v>
      </c>
      <c r="G22" s="90"/>
      <c r="H22" s="65" t="s">
        <v>32</v>
      </c>
      <c r="I22" s="65" t="s">
        <v>27</v>
      </c>
      <c r="J22" s="65" t="s">
        <v>8</v>
      </c>
    </row>
    <row r="23" spans="2:13" s="3" customFormat="1" ht="15.75" x14ac:dyDescent="0.25">
      <c r="B23" s="55" t="s">
        <v>14</v>
      </c>
      <c r="C23" s="55" t="s">
        <v>34</v>
      </c>
      <c r="D23" s="81" t="s">
        <v>35</v>
      </c>
      <c r="E23" s="81"/>
      <c r="F23" s="81"/>
      <c r="G23" s="81"/>
      <c r="H23" s="81"/>
      <c r="I23" s="81"/>
      <c r="J23" s="81"/>
    </row>
    <row r="24" spans="2:13" s="3" customFormat="1" ht="31.5" x14ac:dyDescent="0.25">
      <c r="B24" s="4" t="s">
        <v>13</v>
      </c>
      <c r="C24" s="4" t="s">
        <v>51</v>
      </c>
      <c r="D24" s="5" t="s">
        <v>48</v>
      </c>
      <c r="E24" s="6" t="s">
        <v>50</v>
      </c>
      <c r="F24" s="91">
        <v>4</v>
      </c>
      <c r="G24" s="91"/>
      <c r="H24" s="66"/>
      <c r="I24" s="63"/>
      <c r="J24" s="63"/>
    </row>
    <row r="25" spans="2:13" s="3" customFormat="1" ht="31.5" x14ac:dyDescent="0.25">
      <c r="B25" s="7" t="s">
        <v>36</v>
      </c>
      <c r="C25" s="7" t="s">
        <v>100</v>
      </c>
      <c r="D25" s="5" t="s">
        <v>116</v>
      </c>
      <c r="E25" s="6" t="s">
        <v>50</v>
      </c>
      <c r="F25" s="80">
        <v>1577.76</v>
      </c>
      <c r="G25" s="80"/>
      <c r="H25" s="63"/>
      <c r="I25" s="63"/>
      <c r="J25" s="63"/>
    </row>
    <row r="26" spans="2:13" s="3" customFormat="1" ht="47.25" x14ac:dyDescent="0.25">
      <c r="B26" s="4" t="s">
        <v>570</v>
      </c>
      <c r="C26" s="7" t="s">
        <v>573</v>
      </c>
      <c r="D26" s="5" t="s">
        <v>572</v>
      </c>
      <c r="E26" s="6" t="s">
        <v>569</v>
      </c>
      <c r="F26" s="80">
        <v>6</v>
      </c>
      <c r="G26" s="80"/>
      <c r="H26" s="63"/>
      <c r="I26" s="63"/>
      <c r="J26" s="63"/>
    </row>
    <row r="27" spans="2:13" ht="15.75" x14ac:dyDescent="0.25">
      <c r="B27" s="79"/>
      <c r="C27" s="79"/>
      <c r="D27" s="79"/>
      <c r="E27" s="79"/>
      <c r="F27" s="79"/>
      <c r="G27" s="79"/>
      <c r="H27" s="79"/>
      <c r="I27" s="8" t="s">
        <v>23</v>
      </c>
      <c r="J27" s="63"/>
    </row>
    <row r="28" spans="2:13" ht="15.75" x14ac:dyDescent="0.25">
      <c r="B28" s="55" t="s">
        <v>15</v>
      </c>
      <c r="C28" s="55" t="s">
        <v>59</v>
      </c>
      <c r="D28" s="81" t="s">
        <v>12</v>
      </c>
      <c r="E28" s="81"/>
      <c r="F28" s="81"/>
      <c r="G28" s="81"/>
      <c r="H28" s="81"/>
      <c r="I28" s="81"/>
      <c r="J28" s="81"/>
    </row>
    <row r="29" spans="2:13" ht="31.5" x14ac:dyDescent="0.25">
      <c r="B29" s="9" t="s">
        <v>105</v>
      </c>
      <c r="C29" s="9" t="s">
        <v>610</v>
      </c>
      <c r="D29" s="5" t="s">
        <v>609</v>
      </c>
      <c r="E29" s="6" t="s">
        <v>49</v>
      </c>
      <c r="F29" s="80">
        <v>384</v>
      </c>
      <c r="G29" s="80"/>
      <c r="H29" s="8"/>
      <c r="I29" s="63"/>
      <c r="J29" s="8"/>
    </row>
    <row r="30" spans="2:13" ht="31.5" x14ac:dyDescent="0.25">
      <c r="B30" s="9" t="s">
        <v>106</v>
      </c>
      <c r="C30" s="9" t="s">
        <v>54</v>
      </c>
      <c r="D30" s="5" t="s">
        <v>55</v>
      </c>
      <c r="E30" s="6" t="s">
        <v>52</v>
      </c>
      <c r="F30" s="80">
        <f>18.56+38.33</f>
        <v>56.89</v>
      </c>
      <c r="G30" s="80"/>
      <c r="H30" s="8"/>
      <c r="I30" s="63"/>
      <c r="J30" s="8"/>
    </row>
    <row r="31" spans="2:13" ht="47.25" x14ac:dyDescent="0.25">
      <c r="B31" s="9" t="s">
        <v>629</v>
      </c>
      <c r="C31" s="6" t="s">
        <v>60</v>
      </c>
      <c r="D31" s="5" t="s">
        <v>61</v>
      </c>
      <c r="E31" s="6" t="s">
        <v>50</v>
      </c>
      <c r="F31" s="80">
        <v>376.2</v>
      </c>
      <c r="G31" s="80"/>
      <c r="H31" s="8"/>
      <c r="I31" s="63"/>
      <c r="J31" s="8"/>
    </row>
    <row r="32" spans="2:13" ht="47.25" x14ac:dyDescent="0.25">
      <c r="B32" s="9" t="s">
        <v>630</v>
      </c>
      <c r="C32" s="6" t="s">
        <v>62</v>
      </c>
      <c r="D32" s="5" t="s">
        <v>63</v>
      </c>
      <c r="E32" s="9" t="s">
        <v>52</v>
      </c>
      <c r="F32" s="80">
        <f>18.56+25.3</f>
        <v>43.86</v>
      </c>
      <c r="G32" s="80"/>
      <c r="H32" s="8"/>
      <c r="I32" s="63"/>
      <c r="J32" s="8"/>
    </row>
    <row r="33" spans="2:10" ht="31.5" x14ac:dyDescent="0.25">
      <c r="B33" s="9" t="s">
        <v>631</v>
      </c>
      <c r="C33" s="6" t="s">
        <v>65</v>
      </c>
      <c r="D33" s="5" t="s">
        <v>64</v>
      </c>
      <c r="E33" s="9" t="s">
        <v>52</v>
      </c>
      <c r="F33" s="96">
        <f>F32</f>
        <v>43.86</v>
      </c>
      <c r="G33" s="97"/>
      <c r="H33" s="8"/>
      <c r="I33" s="63"/>
      <c r="J33" s="8"/>
    </row>
    <row r="34" spans="2:10" ht="63" x14ac:dyDescent="0.25">
      <c r="B34" s="9" t="s">
        <v>107</v>
      </c>
      <c r="C34" s="6" t="s">
        <v>68</v>
      </c>
      <c r="D34" s="5" t="s">
        <v>67</v>
      </c>
      <c r="E34" s="9" t="s">
        <v>66</v>
      </c>
      <c r="F34" s="80">
        <f>839.59+1547.43</f>
        <v>2387.02</v>
      </c>
      <c r="G34" s="80"/>
      <c r="H34" s="8"/>
      <c r="I34" s="63"/>
      <c r="J34" s="8"/>
    </row>
    <row r="35" spans="2:10" ht="63" x14ac:dyDescent="0.25">
      <c r="B35" s="9" t="s">
        <v>108</v>
      </c>
      <c r="C35" s="6" t="s">
        <v>69</v>
      </c>
      <c r="D35" s="5" t="s">
        <v>70</v>
      </c>
      <c r="E35" s="9" t="s">
        <v>66</v>
      </c>
      <c r="F35" s="80">
        <v>400.94</v>
      </c>
      <c r="G35" s="80"/>
      <c r="H35" s="8"/>
      <c r="I35" s="63"/>
      <c r="J35" s="8"/>
    </row>
    <row r="36" spans="2:10" ht="31.5" x14ac:dyDescent="0.25">
      <c r="B36" s="9" t="s">
        <v>109</v>
      </c>
      <c r="C36" s="6" t="s">
        <v>72</v>
      </c>
      <c r="D36" s="5" t="s">
        <v>71</v>
      </c>
      <c r="E36" s="9" t="s">
        <v>52</v>
      </c>
      <c r="F36" s="80">
        <v>16.86</v>
      </c>
      <c r="G36" s="80"/>
      <c r="H36" s="8"/>
      <c r="I36" s="63"/>
      <c r="J36" s="8"/>
    </row>
    <row r="37" spans="2:10" ht="47.25" x14ac:dyDescent="0.25">
      <c r="B37" s="9" t="s">
        <v>110</v>
      </c>
      <c r="C37" s="6" t="s">
        <v>74</v>
      </c>
      <c r="D37" s="5" t="s">
        <v>73</v>
      </c>
      <c r="E37" s="9" t="s">
        <v>50</v>
      </c>
      <c r="F37" s="80">
        <v>460.51</v>
      </c>
      <c r="G37" s="80"/>
      <c r="H37" s="8"/>
      <c r="I37" s="63"/>
      <c r="J37" s="8"/>
    </row>
    <row r="38" spans="2:10" ht="15.75" x14ac:dyDescent="0.25">
      <c r="B38" s="92"/>
      <c r="C38" s="93"/>
      <c r="D38" s="93"/>
      <c r="E38" s="93"/>
      <c r="F38" s="93"/>
      <c r="G38" s="93"/>
      <c r="H38" s="94"/>
      <c r="I38" s="8" t="s">
        <v>23</v>
      </c>
      <c r="J38" s="63"/>
    </row>
    <row r="39" spans="2:10" ht="15.75" x14ac:dyDescent="0.25">
      <c r="B39" s="55" t="s">
        <v>16</v>
      </c>
      <c r="C39" s="55" t="s">
        <v>75</v>
      </c>
      <c r="D39" s="81" t="s">
        <v>172</v>
      </c>
      <c r="E39" s="81"/>
      <c r="F39" s="81"/>
      <c r="G39" s="81"/>
      <c r="H39" s="81"/>
      <c r="I39" s="81"/>
      <c r="J39" s="81"/>
    </row>
    <row r="40" spans="2:10" ht="15.75" customHeight="1" x14ac:dyDescent="0.25">
      <c r="B40" s="62" t="s">
        <v>22</v>
      </c>
      <c r="C40" s="59"/>
      <c r="D40" s="86" t="s">
        <v>173</v>
      </c>
      <c r="E40" s="87"/>
      <c r="F40" s="87"/>
      <c r="G40" s="87"/>
      <c r="H40" s="87"/>
      <c r="I40" s="87"/>
      <c r="J40" s="88"/>
    </row>
    <row r="41" spans="2:10" ht="63" x14ac:dyDescent="0.25">
      <c r="B41" s="9" t="s">
        <v>473</v>
      </c>
      <c r="C41" s="9" t="s">
        <v>174</v>
      </c>
      <c r="D41" s="64" t="s">
        <v>574</v>
      </c>
      <c r="E41" s="9" t="s">
        <v>50</v>
      </c>
      <c r="F41" s="80">
        <v>46.2</v>
      </c>
      <c r="G41" s="80"/>
      <c r="H41" s="8"/>
      <c r="I41" s="63"/>
      <c r="J41" s="8"/>
    </row>
    <row r="42" spans="2:10" ht="47.25" x14ac:dyDescent="0.25">
      <c r="B42" s="9" t="s">
        <v>474</v>
      </c>
      <c r="C42" s="9" t="s">
        <v>176</v>
      </c>
      <c r="D42" s="5" t="s">
        <v>575</v>
      </c>
      <c r="E42" s="9" t="s">
        <v>52</v>
      </c>
      <c r="F42" s="80">
        <v>3.47</v>
      </c>
      <c r="G42" s="80"/>
      <c r="H42" s="8"/>
      <c r="I42" s="63"/>
      <c r="J42" s="8"/>
    </row>
    <row r="43" spans="2:10" ht="63" x14ac:dyDescent="0.25">
      <c r="B43" s="9" t="s">
        <v>475</v>
      </c>
      <c r="C43" s="9" t="s">
        <v>175</v>
      </c>
      <c r="D43" s="5" t="s">
        <v>576</v>
      </c>
      <c r="E43" s="9" t="s">
        <v>66</v>
      </c>
      <c r="F43" s="80">
        <v>243.32</v>
      </c>
      <c r="G43" s="80"/>
      <c r="H43" s="8"/>
      <c r="I43" s="63"/>
      <c r="J43" s="8"/>
    </row>
    <row r="44" spans="2:10" ht="63" x14ac:dyDescent="0.25">
      <c r="B44" s="9" t="s">
        <v>476</v>
      </c>
      <c r="C44" s="9" t="s">
        <v>69</v>
      </c>
      <c r="D44" s="5" t="s">
        <v>577</v>
      </c>
      <c r="E44" s="9" t="s">
        <v>66</v>
      </c>
      <c r="F44" s="80">
        <v>71.62</v>
      </c>
      <c r="G44" s="80"/>
      <c r="H44" s="8"/>
      <c r="I44" s="63"/>
      <c r="J44" s="8"/>
    </row>
    <row r="45" spans="2:10" ht="15.75" customHeight="1" x14ac:dyDescent="0.25">
      <c r="B45" s="62" t="s">
        <v>37</v>
      </c>
      <c r="C45" s="59"/>
      <c r="D45" s="86" t="s">
        <v>470</v>
      </c>
      <c r="E45" s="87"/>
      <c r="F45" s="87"/>
      <c r="G45" s="87"/>
      <c r="H45" s="87"/>
      <c r="I45" s="87"/>
      <c r="J45" s="88"/>
    </row>
    <row r="46" spans="2:10" ht="31.5" x14ac:dyDescent="0.25">
      <c r="B46" s="9" t="s">
        <v>477</v>
      </c>
      <c r="C46" s="9" t="s">
        <v>472</v>
      </c>
      <c r="D46" s="64" t="s">
        <v>578</v>
      </c>
      <c r="E46" s="9" t="s">
        <v>52</v>
      </c>
      <c r="F46" s="80">
        <v>52.23</v>
      </c>
      <c r="G46" s="80"/>
      <c r="H46" s="8"/>
      <c r="I46" s="63"/>
      <c r="J46" s="8"/>
    </row>
    <row r="47" spans="2:10" ht="31.5" x14ac:dyDescent="0.25">
      <c r="B47" s="9" t="s">
        <v>478</v>
      </c>
      <c r="C47" s="9" t="s">
        <v>54</v>
      </c>
      <c r="D47" s="5" t="s">
        <v>55</v>
      </c>
      <c r="E47" s="6" t="s">
        <v>52</v>
      </c>
      <c r="F47" s="80">
        <v>12.94</v>
      </c>
      <c r="G47" s="80"/>
      <c r="H47" s="8"/>
      <c r="I47" s="63"/>
      <c r="J47" s="8"/>
    </row>
    <row r="48" spans="2:10" ht="31.5" x14ac:dyDescent="0.25">
      <c r="B48" s="9" t="s">
        <v>479</v>
      </c>
      <c r="C48" s="9" t="s">
        <v>608</v>
      </c>
      <c r="D48" s="5" t="s">
        <v>611</v>
      </c>
      <c r="E48" s="6" t="s">
        <v>49</v>
      </c>
      <c r="F48" s="80">
        <v>57.2</v>
      </c>
      <c r="G48" s="80"/>
      <c r="H48" s="8"/>
      <c r="I48" s="63"/>
      <c r="J48" s="8"/>
    </row>
    <row r="49" spans="2:10" ht="47.25" x14ac:dyDescent="0.25">
      <c r="B49" s="9" t="s">
        <v>480</v>
      </c>
      <c r="C49" s="6" t="s">
        <v>60</v>
      </c>
      <c r="D49" s="5" t="s">
        <v>61</v>
      </c>
      <c r="E49" s="6" t="s">
        <v>50</v>
      </c>
      <c r="F49" s="80">
        <v>55.21</v>
      </c>
      <c r="G49" s="80"/>
      <c r="H49" s="8"/>
      <c r="I49" s="63"/>
      <c r="J49" s="8"/>
    </row>
    <row r="50" spans="2:10" ht="63" x14ac:dyDescent="0.25">
      <c r="B50" s="9" t="s">
        <v>481</v>
      </c>
      <c r="C50" s="9" t="s">
        <v>496</v>
      </c>
      <c r="D50" s="64" t="s">
        <v>579</v>
      </c>
      <c r="E50" s="6" t="s">
        <v>50</v>
      </c>
      <c r="F50" s="80">
        <v>12.02</v>
      </c>
      <c r="G50" s="80"/>
      <c r="H50" s="8"/>
      <c r="I50" s="63"/>
      <c r="J50" s="8"/>
    </row>
    <row r="51" spans="2:10" ht="78.75" x14ac:dyDescent="0.25">
      <c r="B51" s="9" t="s">
        <v>482</v>
      </c>
      <c r="C51" s="6" t="s">
        <v>568</v>
      </c>
      <c r="D51" s="5" t="s">
        <v>567</v>
      </c>
      <c r="E51" s="9" t="s">
        <v>66</v>
      </c>
      <c r="F51" s="80">
        <v>429.12</v>
      </c>
      <c r="G51" s="80"/>
      <c r="H51" s="8"/>
      <c r="I51" s="63"/>
      <c r="J51" s="8"/>
    </row>
    <row r="52" spans="2:10" ht="63" x14ac:dyDescent="0.25">
      <c r="B52" s="9" t="s">
        <v>483</v>
      </c>
      <c r="C52" s="6" t="s">
        <v>69</v>
      </c>
      <c r="D52" s="5" t="s">
        <v>70</v>
      </c>
      <c r="E52" s="9" t="s">
        <v>66</v>
      </c>
      <c r="F52" s="80">
        <v>118.48</v>
      </c>
      <c r="G52" s="80"/>
      <c r="H52" s="8"/>
      <c r="I52" s="63"/>
      <c r="J52" s="8"/>
    </row>
    <row r="53" spans="2:10" ht="78.75" x14ac:dyDescent="0.25">
      <c r="B53" s="9" t="s">
        <v>484</v>
      </c>
      <c r="C53" s="9" t="s">
        <v>498</v>
      </c>
      <c r="D53" s="64" t="s">
        <v>497</v>
      </c>
      <c r="E53" s="9" t="s">
        <v>66</v>
      </c>
      <c r="F53" s="80">
        <v>86.19</v>
      </c>
      <c r="G53" s="80"/>
      <c r="H53" s="8"/>
      <c r="I53" s="63"/>
      <c r="J53" s="8"/>
    </row>
    <row r="54" spans="2:10" ht="78.75" x14ac:dyDescent="0.25">
      <c r="B54" s="9" t="s">
        <v>485</v>
      </c>
      <c r="C54" s="9" t="s">
        <v>500</v>
      </c>
      <c r="D54" s="64" t="s">
        <v>499</v>
      </c>
      <c r="E54" s="9" t="s">
        <v>66</v>
      </c>
      <c r="F54" s="80">
        <v>11.01</v>
      </c>
      <c r="G54" s="80"/>
      <c r="H54" s="8"/>
      <c r="I54" s="63"/>
      <c r="J54" s="8"/>
    </row>
    <row r="55" spans="2:10" ht="47.25" x14ac:dyDescent="0.25">
      <c r="B55" s="9" t="s">
        <v>486</v>
      </c>
      <c r="C55" s="9" t="s">
        <v>502</v>
      </c>
      <c r="D55" s="64" t="s">
        <v>501</v>
      </c>
      <c r="E55" s="9" t="s">
        <v>52</v>
      </c>
      <c r="F55" s="80">
        <v>7.44</v>
      </c>
      <c r="G55" s="80"/>
      <c r="H55" s="8"/>
      <c r="I55" s="63"/>
      <c r="J55" s="8"/>
    </row>
    <row r="56" spans="2:10" ht="31.5" x14ac:dyDescent="0.25">
      <c r="B56" s="9" t="s">
        <v>487</v>
      </c>
      <c r="C56" s="6" t="s">
        <v>65</v>
      </c>
      <c r="D56" s="5" t="s">
        <v>64</v>
      </c>
      <c r="E56" s="9" t="s">
        <v>52</v>
      </c>
      <c r="F56" s="96">
        <f>F55</f>
        <v>7.44</v>
      </c>
      <c r="G56" s="97"/>
      <c r="H56" s="8"/>
      <c r="I56" s="63"/>
      <c r="J56" s="8"/>
    </row>
    <row r="57" spans="2:10" ht="47.25" x14ac:dyDescent="0.25">
      <c r="B57" s="9" t="s">
        <v>488</v>
      </c>
      <c r="C57" s="6" t="s">
        <v>74</v>
      </c>
      <c r="D57" s="5" t="s">
        <v>73</v>
      </c>
      <c r="E57" s="9" t="s">
        <v>50</v>
      </c>
      <c r="F57" s="80">
        <v>37.92</v>
      </c>
      <c r="G57" s="80"/>
      <c r="H57" s="8"/>
      <c r="I57" s="63"/>
      <c r="J57" s="8"/>
    </row>
    <row r="58" spans="2:10" ht="31.5" x14ac:dyDescent="0.25">
      <c r="B58" s="9" t="s">
        <v>489</v>
      </c>
      <c r="C58" s="6" t="s">
        <v>72</v>
      </c>
      <c r="D58" s="5" t="s">
        <v>71</v>
      </c>
      <c r="E58" s="9" t="s">
        <v>52</v>
      </c>
      <c r="F58" s="80">
        <v>3.19</v>
      </c>
      <c r="G58" s="80"/>
      <c r="H58" s="8"/>
      <c r="I58" s="63"/>
      <c r="J58" s="8"/>
    </row>
    <row r="59" spans="2:10" ht="63" x14ac:dyDescent="0.25">
      <c r="B59" s="9" t="s">
        <v>490</v>
      </c>
      <c r="C59" s="9" t="s">
        <v>462</v>
      </c>
      <c r="D59" s="64" t="s">
        <v>461</v>
      </c>
      <c r="E59" s="9" t="s">
        <v>50</v>
      </c>
      <c r="F59" s="80">
        <v>87.88</v>
      </c>
      <c r="G59" s="80"/>
      <c r="H59" s="8"/>
      <c r="I59" s="63"/>
      <c r="J59" s="8"/>
    </row>
    <row r="60" spans="2:10" ht="63" x14ac:dyDescent="0.25">
      <c r="B60" s="9" t="s">
        <v>491</v>
      </c>
      <c r="C60" s="9" t="s">
        <v>174</v>
      </c>
      <c r="D60" s="64" t="s">
        <v>574</v>
      </c>
      <c r="E60" s="9" t="s">
        <v>50</v>
      </c>
      <c r="F60" s="80">
        <v>22.72</v>
      </c>
      <c r="G60" s="80"/>
      <c r="H60" s="8"/>
      <c r="I60" s="63"/>
      <c r="J60" s="8"/>
    </row>
    <row r="61" spans="2:10" ht="63" x14ac:dyDescent="0.25">
      <c r="B61" s="9" t="s">
        <v>492</v>
      </c>
      <c r="C61" s="6" t="s">
        <v>68</v>
      </c>
      <c r="D61" s="5" t="s">
        <v>67</v>
      </c>
      <c r="E61" s="9" t="s">
        <v>66</v>
      </c>
      <c r="F61" s="80">
        <v>78.73</v>
      </c>
      <c r="G61" s="80"/>
      <c r="H61" s="8"/>
      <c r="I61" s="63"/>
      <c r="J61" s="8"/>
    </row>
    <row r="62" spans="2:10" ht="63" x14ac:dyDescent="0.25">
      <c r="B62" s="9" t="s">
        <v>493</v>
      </c>
      <c r="C62" s="6" t="s">
        <v>69</v>
      </c>
      <c r="D62" s="5" t="s">
        <v>70</v>
      </c>
      <c r="E62" s="9" t="s">
        <v>66</v>
      </c>
      <c r="F62" s="80">
        <v>24.16</v>
      </c>
      <c r="G62" s="80"/>
      <c r="H62" s="8"/>
      <c r="I62" s="63"/>
      <c r="J62" s="8"/>
    </row>
    <row r="63" spans="2:10" ht="47.25" x14ac:dyDescent="0.25">
      <c r="B63" s="9" t="s">
        <v>494</v>
      </c>
      <c r="C63" s="9" t="s">
        <v>176</v>
      </c>
      <c r="D63" s="5" t="s">
        <v>575</v>
      </c>
      <c r="E63" s="9" t="s">
        <v>52</v>
      </c>
      <c r="F63" s="80">
        <v>1.25</v>
      </c>
      <c r="G63" s="80"/>
      <c r="H63" s="8"/>
      <c r="I63" s="63"/>
      <c r="J63" s="8"/>
    </row>
    <row r="64" spans="2:10" ht="15.75" x14ac:dyDescent="0.25">
      <c r="B64" s="9" t="s">
        <v>495</v>
      </c>
      <c r="C64" s="9" t="s">
        <v>88</v>
      </c>
      <c r="D64" s="5" t="s">
        <v>112</v>
      </c>
      <c r="E64" s="6" t="s">
        <v>52</v>
      </c>
      <c r="F64" s="80">
        <f>F65*0.1</f>
        <v>1.2650000000000001</v>
      </c>
      <c r="G64" s="80"/>
      <c r="H64" s="63"/>
      <c r="I64" s="63"/>
      <c r="J64" s="8"/>
    </row>
    <row r="65" spans="2:10" ht="63" x14ac:dyDescent="0.25">
      <c r="B65" s="9" t="s">
        <v>505</v>
      </c>
      <c r="C65" s="9" t="s">
        <v>57</v>
      </c>
      <c r="D65" s="64" t="s">
        <v>58</v>
      </c>
      <c r="E65" s="6" t="s">
        <v>50</v>
      </c>
      <c r="F65" s="80">
        <v>12.65</v>
      </c>
      <c r="G65" s="80"/>
      <c r="H65" s="8"/>
      <c r="I65" s="63"/>
      <c r="J65" s="8"/>
    </row>
    <row r="66" spans="2:10" ht="63" x14ac:dyDescent="0.25">
      <c r="B66" s="9" t="s">
        <v>506</v>
      </c>
      <c r="C66" s="9" t="s">
        <v>85</v>
      </c>
      <c r="D66" s="5" t="s">
        <v>580</v>
      </c>
      <c r="E66" s="6" t="s">
        <v>50</v>
      </c>
      <c r="F66" s="96">
        <v>97.66</v>
      </c>
      <c r="G66" s="97"/>
      <c r="H66" s="8"/>
      <c r="I66" s="63"/>
      <c r="J66" s="8"/>
    </row>
    <row r="67" spans="2:10" ht="63" x14ac:dyDescent="0.25">
      <c r="B67" s="9" t="s">
        <v>507</v>
      </c>
      <c r="C67" s="9" t="s">
        <v>503</v>
      </c>
      <c r="D67" s="5" t="s">
        <v>581</v>
      </c>
      <c r="E67" s="6" t="s">
        <v>50</v>
      </c>
      <c r="F67" s="80">
        <v>72.180000000000007</v>
      </c>
      <c r="G67" s="80"/>
      <c r="H67" s="8"/>
      <c r="I67" s="63"/>
      <c r="J67" s="8"/>
    </row>
    <row r="68" spans="2:10" ht="94.5" x14ac:dyDescent="0.25">
      <c r="B68" s="9" t="s">
        <v>508</v>
      </c>
      <c r="C68" s="9" t="s">
        <v>504</v>
      </c>
      <c r="D68" s="5" t="s">
        <v>582</v>
      </c>
      <c r="E68" s="6" t="s">
        <v>50</v>
      </c>
      <c r="F68" s="80">
        <v>25.48</v>
      </c>
      <c r="G68" s="80"/>
      <c r="H68" s="8"/>
      <c r="I68" s="63"/>
      <c r="J68" s="8"/>
    </row>
    <row r="69" spans="2:10" ht="78.75" x14ac:dyDescent="0.25">
      <c r="B69" s="9" t="s">
        <v>509</v>
      </c>
      <c r="C69" s="9" t="s">
        <v>510</v>
      </c>
      <c r="D69" s="64" t="s">
        <v>583</v>
      </c>
      <c r="E69" s="6" t="s">
        <v>50</v>
      </c>
      <c r="F69" s="80">
        <v>25.48</v>
      </c>
      <c r="G69" s="80"/>
      <c r="H69" s="8"/>
      <c r="I69" s="63"/>
      <c r="J69" s="8"/>
    </row>
    <row r="70" spans="2:10" ht="15.75" customHeight="1" x14ac:dyDescent="0.25">
      <c r="B70" s="62" t="s">
        <v>38</v>
      </c>
      <c r="C70" s="59"/>
      <c r="D70" s="86" t="s">
        <v>471</v>
      </c>
      <c r="E70" s="87"/>
      <c r="F70" s="87"/>
      <c r="G70" s="87"/>
      <c r="H70" s="87"/>
      <c r="I70" s="87"/>
      <c r="J70" s="88"/>
    </row>
    <row r="71" spans="2:10" ht="63" x14ac:dyDescent="0.25">
      <c r="B71" s="9" t="s">
        <v>511</v>
      </c>
      <c r="C71" s="9" t="s">
        <v>174</v>
      </c>
      <c r="D71" s="64" t="s">
        <v>574</v>
      </c>
      <c r="E71" s="9" t="s">
        <v>50</v>
      </c>
      <c r="F71" s="80">
        <v>5.2648000000000001</v>
      </c>
      <c r="G71" s="80"/>
      <c r="H71" s="8"/>
      <c r="I71" s="63"/>
      <c r="J71" s="8"/>
    </row>
    <row r="72" spans="2:10" ht="47.25" x14ac:dyDescent="0.25">
      <c r="B72" s="9" t="s">
        <v>512</v>
      </c>
      <c r="C72" s="6" t="s">
        <v>62</v>
      </c>
      <c r="D72" s="5" t="s">
        <v>63</v>
      </c>
      <c r="E72" s="9" t="s">
        <v>52</v>
      </c>
      <c r="F72" s="80">
        <v>6.9798</v>
      </c>
      <c r="G72" s="80"/>
      <c r="H72" s="8"/>
      <c r="I72" s="63"/>
      <c r="J72" s="8"/>
    </row>
    <row r="73" spans="2:10" ht="31.5" x14ac:dyDescent="0.25">
      <c r="B73" s="9" t="s">
        <v>513</v>
      </c>
      <c r="C73" s="6" t="s">
        <v>65</v>
      </c>
      <c r="D73" s="5" t="s">
        <v>64</v>
      </c>
      <c r="E73" s="9" t="s">
        <v>52</v>
      </c>
      <c r="F73" s="96">
        <f>F72</f>
        <v>6.9798</v>
      </c>
      <c r="G73" s="97"/>
      <c r="H73" s="8"/>
      <c r="I73" s="63"/>
      <c r="J73" s="8"/>
    </row>
    <row r="74" spans="2:10" ht="63" x14ac:dyDescent="0.25">
      <c r="B74" s="9" t="s">
        <v>514</v>
      </c>
      <c r="C74" s="6" t="s">
        <v>68</v>
      </c>
      <c r="D74" s="5" t="s">
        <v>67</v>
      </c>
      <c r="E74" s="9" t="s">
        <v>66</v>
      </c>
      <c r="F74" s="80">
        <v>8.4154</v>
      </c>
      <c r="G74" s="80"/>
      <c r="H74" s="8"/>
      <c r="I74" s="63"/>
      <c r="J74" s="8"/>
    </row>
    <row r="75" spans="2:10" ht="47.25" x14ac:dyDescent="0.25">
      <c r="B75" s="9" t="s">
        <v>517</v>
      </c>
      <c r="C75" s="56" t="s">
        <v>515</v>
      </c>
      <c r="D75" s="57" t="s">
        <v>516</v>
      </c>
      <c r="E75" s="68" t="s">
        <v>50</v>
      </c>
      <c r="F75" s="95">
        <v>22.8</v>
      </c>
      <c r="G75" s="95"/>
      <c r="H75" s="69"/>
      <c r="I75" s="63"/>
      <c r="J75" s="8"/>
    </row>
    <row r="76" spans="2:10" ht="31.5" x14ac:dyDescent="0.25">
      <c r="B76" s="9" t="s">
        <v>520</v>
      </c>
      <c r="C76" s="9" t="s">
        <v>519</v>
      </c>
      <c r="D76" s="64" t="s">
        <v>518</v>
      </c>
      <c r="E76" s="9" t="s">
        <v>49</v>
      </c>
      <c r="F76" s="80">
        <v>3.15</v>
      </c>
      <c r="G76" s="80"/>
      <c r="H76" s="8"/>
      <c r="I76" s="63"/>
      <c r="J76" s="8"/>
    </row>
    <row r="77" spans="2:10" ht="15.75" x14ac:dyDescent="0.25">
      <c r="B77" s="79"/>
      <c r="C77" s="79"/>
      <c r="D77" s="79"/>
      <c r="E77" s="79"/>
      <c r="F77" s="79"/>
      <c r="G77" s="79"/>
      <c r="H77" s="79"/>
      <c r="I77" s="8" t="s">
        <v>23</v>
      </c>
      <c r="J77" s="63"/>
    </row>
    <row r="78" spans="2:10" ht="15.75" x14ac:dyDescent="0.25">
      <c r="B78" s="55" t="s">
        <v>17</v>
      </c>
      <c r="C78" s="55" t="s">
        <v>75</v>
      </c>
      <c r="D78" s="81" t="s">
        <v>122</v>
      </c>
      <c r="E78" s="81"/>
      <c r="F78" s="81"/>
      <c r="G78" s="81"/>
      <c r="H78" s="81"/>
      <c r="I78" s="81"/>
      <c r="J78" s="81"/>
    </row>
    <row r="79" spans="2:10" ht="47.25" x14ac:dyDescent="0.25">
      <c r="B79" s="9" t="s">
        <v>177</v>
      </c>
      <c r="C79" s="9" t="s">
        <v>124</v>
      </c>
      <c r="D79" s="64" t="s">
        <v>123</v>
      </c>
      <c r="E79" s="9" t="s">
        <v>66</v>
      </c>
      <c r="F79" s="80">
        <v>39683.701000000001</v>
      </c>
      <c r="G79" s="80"/>
      <c r="H79" s="8"/>
      <c r="I79" s="63"/>
      <c r="J79" s="8"/>
    </row>
    <row r="80" spans="2:10" ht="31.5" x14ac:dyDescent="0.25">
      <c r="B80" s="9" t="s">
        <v>39</v>
      </c>
      <c r="C80" s="6" t="s">
        <v>125</v>
      </c>
      <c r="D80" s="5" t="s">
        <v>130</v>
      </c>
      <c r="E80" s="9" t="s">
        <v>50</v>
      </c>
      <c r="F80" s="80">
        <v>985.0874</v>
      </c>
      <c r="G80" s="80"/>
      <c r="H80" s="8"/>
      <c r="I80" s="63"/>
      <c r="J80" s="8"/>
    </row>
    <row r="81" spans="2:13" ht="47.25" x14ac:dyDescent="0.25">
      <c r="B81" s="9" t="s">
        <v>178</v>
      </c>
      <c r="C81" s="6" t="s">
        <v>125</v>
      </c>
      <c r="D81" s="5" t="s">
        <v>133</v>
      </c>
      <c r="E81" s="9" t="s">
        <v>50</v>
      </c>
      <c r="F81" s="80">
        <f>60.4441*3</f>
        <v>181.3323</v>
      </c>
      <c r="G81" s="80"/>
      <c r="H81" s="8"/>
      <c r="I81" s="63"/>
      <c r="J81" s="8"/>
    </row>
    <row r="82" spans="2:13" ht="47.25" x14ac:dyDescent="0.25">
      <c r="B82" s="9" t="s">
        <v>179</v>
      </c>
      <c r="C82" s="6" t="s">
        <v>125</v>
      </c>
      <c r="D82" s="5" t="s">
        <v>132</v>
      </c>
      <c r="E82" s="9" t="s">
        <v>50</v>
      </c>
      <c r="F82" s="80">
        <f>(30.9*1.7)+71.6865+(4*2)</f>
        <v>132.2165</v>
      </c>
      <c r="G82" s="80"/>
      <c r="H82" s="8"/>
      <c r="I82" s="63"/>
      <c r="J82" s="8"/>
    </row>
    <row r="83" spans="2:13" ht="47.25" x14ac:dyDescent="0.25">
      <c r="B83" s="9" t="s">
        <v>180</v>
      </c>
      <c r="C83" s="6" t="s">
        <v>125</v>
      </c>
      <c r="D83" s="5" t="s">
        <v>131</v>
      </c>
      <c r="E83" s="9" t="s">
        <v>50</v>
      </c>
      <c r="F83" s="80">
        <v>726.72500000000002</v>
      </c>
      <c r="G83" s="80"/>
      <c r="H83" s="8"/>
      <c r="I83" s="63"/>
      <c r="J83" s="8"/>
    </row>
    <row r="84" spans="2:13" ht="47.25" x14ac:dyDescent="0.25">
      <c r="B84" s="9" t="s">
        <v>181</v>
      </c>
      <c r="C84" s="6" t="s">
        <v>125</v>
      </c>
      <c r="D84" s="5" t="s">
        <v>134</v>
      </c>
      <c r="E84" s="9" t="s">
        <v>50</v>
      </c>
      <c r="F84" s="80">
        <f>2*8.5477</f>
        <v>17.095400000000001</v>
      </c>
      <c r="G84" s="80"/>
      <c r="H84" s="8"/>
      <c r="I84" s="63"/>
      <c r="J84" s="8"/>
      <c r="M84" s="54"/>
    </row>
    <row r="85" spans="2:13" ht="47.25" x14ac:dyDescent="0.25">
      <c r="B85" s="9" t="s">
        <v>182</v>
      </c>
      <c r="C85" s="6" t="s">
        <v>125</v>
      </c>
      <c r="D85" s="5" t="s">
        <v>200</v>
      </c>
      <c r="E85" s="9" t="s">
        <v>50</v>
      </c>
      <c r="F85" s="80">
        <v>18.4483</v>
      </c>
      <c r="G85" s="80"/>
      <c r="H85" s="8"/>
      <c r="I85" s="63"/>
      <c r="J85" s="8"/>
      <c r="M85" s="54"/>
    </row>
    <row r="86" spans="2:13" ht="31.5" x14ac:dyDescent="0.25">
      <c r="B86" s="9" t="s">
        <v>183</v>
      </c>
      <c r="C86" s="6" t="s">
        <v>126</v>
      </c>
      <c r="D86" s="5" t="s">
        <v>585</v>
      </c>
      <c r="E86" s="9" t="s">
        <v>49</v>
      </c>
      <c r="F86" s="80">
        <f>65.45+51.32</f>
        <v>116.77000000000001</v>
      </c>
      <c r="G86" s="80"/>
      <c r="H86" s="8"/>
      <c r="I86" s="63"/>
      <c r="J86" s="8"/>
    </row>
    <row r="87" spans="2:13" ht="47.25" x14ac:dyDescent="0.25">
      <c r="B87" s="9" t="s">
        <v>199</v>
      </c>
      <c r="C87" s="6" t="s">
        <v>129</v>
      </c>
      <c r="D87" s="5" t="s">
        <v>128</v>
      </c>
      <c r="E87" s="9" t="s">
        <v>49</v>
      </c>
      <c r="F87" s="80">
        <v>19.2</v>
      </c>
      <c r="G87" s="80"/>
      <c r="H87" s="8"/>
      <c r="I87" s="63"/>
      <c r="J87" s="8"/>
    </row>
    <row r="88" spans="2:13" ht="15.75" x14ac:dyDescent="0.25">
      <c r="B88" s="79"/>
      <c r="C88" s="79"/>
      <c r="D88" s="79"/>
      <c r="E88" s="79"/>
      <c r="F88" s="79"/>
      <c r="G88" s="79"/>
      <c r="H88" s="79"/>
      <c r="I88" s="8" t="s">
        <v>23</v>
      </c>
      <c r="J88" s="63"/>
    </row>
    <row r="89" spans="2:13" ht="15.75" x14ac:dyDescent="0.25">
      <c r="B89" s="55" t="s">
        <v>18</v>
      </c>
      <c r="C89" s="55" t="s">
        <v>77</v>
      </c>
      <c r="D89" s="81" t="s">
        <v>78</v>
      </c>
      <c r="E89" s="81"/>
      <c r="F89" s="81"/>
      <c r="G89" s="81"/>
      <c r="H89" s="81"/>
      <c r="I89" s="81"/>
      <c r="J89" s="81"/>
    </row>
    <row r="90" spans="2:13" ht="78.75" x14ac:dyDescent="0.25">
      <c r="B90" s="6" t="s">
        <v>40</v>
      </c>
      <c r="C90" s="9" t="s">
        <v>76</v>
      </c>
      <c r="D90" s="64" t="s">
        <v>584</v>
      </c>
      <c r="E90" s="9" t="s">
        <v>50</v>
      </c>
      <c r="F90" s="80">
        <v>1585.7850000000001</v>
      </c>
      <c r="G90" s="80"/>
      <c r="H90" s="8"/>
      <c r="I90" s="63"/>
      <c r="J90" s="8"/>
    </row>
    <row r="91" spans="2:13" ht="63" x14ac:dyDescent="0.25">
      <c r="B91" s="6" t="s">
        <v>460</v>
      </c>
      <c r="C91" s="9" t="s">
        <v>462</v>
      </c>
      <c r="D91" s="64" t="s">
        <v>461</v>
      </c>
      <c r="E91" s="9" t="s">
        <v>50</v>
      </c>
      <c r="F91" s="80">
        <v>26</v>
      </c>
      <c r="G91" s="80"/>
      <c r="H91" s="8"/>
      <c r="I91" s="63"/>
      <c r="J91" s="8"/>
    </row>
    <row r="92" spans="2:13" ht="15.75" x14ac:dyDescent="0.25">
      <c r="B92" s="79"/>
      <c r="C92" s="79"/>
      <c r="D92" s="79"/>
      <c r="E92" s="79"/>
      <c r="F92" s="79"/>
      <c r="G92" s="79"/>
      <c r="H92" s="79"/>
      <c r="I92" s="8" t="s">
        <v>23</v>
      </c>
      <c r="J92" s="63"/>
    </row>
    <row r="93" spans="2:13" ht="15.75" x14ac:dyDescent="0.25">
      <c r="B93" s="55" t="s">
        <v>28</v>
      </c>
      <c r="C93" s="55" t="s">
        <v>80</v>
      </c>
      <c r="D93" s="81" t="s">
        <v>81</v>
      </c>
      <c r="E93" s="81"/>
      <c r="F93" s="81"/>
      <c r="G93" s="81"/>
      <c r="H93" s="81"/>
      <c r="I93" s="81"/>
      <c r="J93" s="81"/>
    </row>
    <row r="94" spans="2:13" ht="78.75" x14ac:dyDescent="0.25">
      <c r="B94" s="9" t="s">
        <v>41</v>
      </c>
      <c r="C94" s="9" t="s">
        <v>157</v>
      </c>
      <c r="D94" s="64" t="s">
        <v>632</v>
      </c>
      <c r="E94" s="9" t="s">
        <v>79</v>
      </c>
      <c r="F94" s="80">
        <v>9</v>
      </c>
      <c r="G94" s="80"/>
      <c r="H94" s="8"/>
      <c r="I94" s="63"/>
      <c r="J94" s="8"/>
    </row>
    <row r="95" spans="2:13" ht="63" x14ac:dyDescent="0.25">
      <c r="B95" s="9" t="s">
        <v>184</v>
      </c>
      <c r="C95" s="9" t="s">
        <v>159</v>
      </c>
      <c r="D95" s="64" t="s">
        <v>160</v>
      </c>
      <c r="E95" s="9" t="s">
        <v>50</v>
      </c>
      <c r="F95" s="80">
        <v>20.16</v>
      </c>
      <c r="G95" s="80"/>
      <c r="H95" s="8"/>
      <c r="I95" s="63"/>
      <c r="J95" s="8"/>
    </row>
    <row r="96" spans="2:13" ht="94.5" x14ac:dyDescent="0.25">
      <c r="B96" s="9" t="s">
        <v>185</v>
      </c>
      <c r="C96" s="9" t="s">
        <v>158</v>
      </c>
      <c r="D96" s="64" t="s">
        <v>586</v>
      </c>
      <c r="E96" s="9" t="s">
        <v>79</v>
      </c>
      <c r="F96" s="80">
        <v>1</v>
      </c>
      <c r="G96" s="80"/>
      <c r="H96" s="8"/>
      <c r="I96" s="63"/>
      <c r="J96" s="8"/>
    </row>
    <row r="97" spans="2:10" ht="31.5" x14ac:dyDescent="0.25">
      <c r="B97" s="9" t="s">
        <v>186</v>
      </c>
      <c r="C97" s="9" t="s">
        <v>156</v>
      </c>
      <c r="D97" s="64" t="s">
        <v>161</v>
      </c>
      <c r="E97" s="9" t="s">
        <v>50</v>
      </c>
      <c r="F97" s="80">
        <v>10.92</v>
      </c>
      <c r="G97" s="80"/>
      <c r="H97" s="8"/>
      <c r="I97" s="63"/>
      <c r="J97" s="8"/>
    </row>
    <row r="98" spans="2:10" ht="47.25" x14ac:dyDescent="0.25">
      <c r="B98" s="9" t="s">
        <v>187</v>
      </c>
      <c r="C98" s="9" t="s">
        <v>162</v>
      </c>
      <c r="D98" s="64" t="s">
        <v>163</v>
      </c>
      <c r="E98" s="9" t="s">
        <v>79</v>
      </c>
      <c r="F98" s="80">
        <v>25</v>
      </c>
      <c r="G98" s="80"/>
      <c r="H98" s="8"/>
      <c r="I98" s="63"/>
      <c r="J98" s="8"/>
    </row>
    <row r="99" spans="2:10" ht="63" x14ac:dyDescent="0.25">
      <c r="B99" s="9" t="s">
        <v>188</v>
      </c>
      <c r="C99" s="9" t="s">
        <v>164</v>
      </c>
      <c r="D99" s="64" t="s">
        <v>587</v>
      </c>
      <c r="E99" s="9" t="s">
        <v>50</v>
      </c>
      <c r="F99" s="80">
        <v>34.33</v>
      </c>
      <c r="G99" s="80"/>
      <c r="H99" s="8"/>
      <c r="I99" s="63"/>
      <c r="J99" s="8"/>
    </row>
    <row r="100" spans="2:10" ht="47.25" x14ac:dyDescent="0.25">
      <c r="B100" s="9" t="s">
        <v>189</v>
      </c>
      <c r="C100" s="9" t="s">
        <v>165</v>
      </c>
      <c r="D100" s="64" t="s">
        <v>166</v>
      </c>
      <c r="E100" s="9" t="s">
        <v>50</v>
      </c>
      <c r="F100" s="80">
        <v>2.84</v>
      </c>
      <c r="G100" s="80"/>
      <c r="H100" s="8"/>
      <c r="I100" s="63"/>
      <c r="J100" s="8"/>
    </row>
    <row r="101" spans="2:10" ht="47.25" x14ac:dyDescent="0.25">
      <c r="B101" s="9" t="s">
        <v>190</v>
      </c>
      <c r="C101" s="9" t="s">
        <v>167</v>
      </c>
      <c r="D101" s="64" t="s">
        <v>168</v>
      </c>
      <c r="E101" s="9" t="s">
        <v>79</v>
      </c>
      <c r="F101" s="80">
        <v>27</v>
      </c>
      <c r="G101" s="80"/>
      <c r="H101" s="8"/>
      <c r="I101" s="63"/>
      <c r="J101" s="8"/>
    </row>
    <row r="102" spans="2:10" ht="31.5" x14ac:dyDescent="0.25">
      <c r="B102" s="9" t="s">
        <v>191</v>
      </c>
      <c r="C102" s="9" t="s">
        <v>169</v>
      </c>
      <c r="D102" s="64" t="s">
        <v>588</v>
      </c>
      <c r="E102" s="9" t="s">
        <v>49</v>
      </c>
      <c r="F102" s="80">
        <v>164.45</v>
      </c>
      <c r="G102" s="80"/>
      <c r="H102" s="8"/>
      <c r="I102" s="63"/>
      <c r="J102" s="8"/>
    </row>
    <row r="103" spans="2:10" ht="31.5" x14ac:dyDescent="0.25">
      <c r="B103" s="9" t="s">
        <v>192</v>
      </c>
      <c r="C103" s="9" t="s">
        <v>171</v>
      </c>
      <c r="D103" s="64" t="s">
        <v>170</v>
      </c>
      <c r="E103" s="9" t="s">
        <v>49</v>
      </c>
      <c r="F103" s="80">
        <v>95.25</v>
      </c>
      <c r="G103" s="80"/>
      <c r="H103" s="8"/>
      <c r="I103" s="63"/>
      <c r="J103" s="8"/>
    </row>
    <row r="104" spans="2:10" ht="15.75" x14ac:dyDescent="0.25">
      <c r="B104" s="79"/>
      <c r="C104" s="79"/>
      <c r="D104" s="79"/>
      <c r="E104" s="79"/>
      <c r="F104" s="79"/>
      <c r="G104" s="79"/>
      <c r="H104" s="79"/>
      <c r="I104" s="8" t="s">
        <v>23</v>
      </c>
      <c r="J104" s="63"/>
    </row>
    <row r="105" spans="2:10" ht="15.75" x14ac:dyDescent="0.25">
      <c r="B105" s="55" t="s">
        <v>19</v>
      </c>
      <c r="C105" s="55" t="s">
        <v>82</v>
      </c>
      <c r="D105" s="81" t="s">
        <v>274</v>
      </c>
      <c r="E105" s="81"/>
      <c r="F105" s="81"/>
      <c r="G105" s="81"/>
      <c r="H105" s="81"/>
      <c r="I105" s="81"/>
      <c r="J105" s="81"/>
    </row>
    <row r="106" spans="2:10" ht="15.75" customHeight="1" x14ac:dyDescent="0.25">
      <c r="B106" s="62" t="s">
        <v>111</v>
      </c>
      <c r="C106" s="59"/>
      <c r="D106" s="86" t="s">
        <v>275</v>
      </c>
      <c r="E106" s="87"/>
      <c r="F106" s="87"/>
      <c r="G106" s="87"/>
      <c r="H106" s="87"/>
      <c r="I106" s="87"/>
      <c r="J106" s="88"/>
    </row>
    <row r="107" spans="2:10" ht="31.5" x14ac:dyDescent="0.25">
      <c r="B107" s="6" t="s">
        <v>311</v>
      </c>
      <c r="C107" s="6" t="s">
        <v>401</v>
      </c>
      <c r="D107" s="64" t="s">
        <v>589</v>
      </c>
      <c r="E107" s="9" t="s">
        <v>49</v>
      </c>
      <c r="F107" s="80">
        <v>105</v>
      </c>
      <c r="G107" s="80"/>
      <c r="H107" s="8"/>
      <c r="I107" s="63"/>
      <c r="J107" s="8"/>
    </row>
    <row r="108" spans="2:10" ht="31.5" x14ac:dyDescent="0.25">
      <c r="B108" s="6" t="s">
        <v>433</v>
      </c>
      <c r="C108" s="6" t="s">
        <v>402</v>
      </c>
      <c r="D108" s="64" t="s">
        <v>590</v>
      </c>
      <c r="E108" s="9" t="s">
        <v>49</v>
      </c>
      <c r="F108" s="80">
        <v>30</v>
      </c>
      <c r="G108" s="80"/>
      <c r="H108" s="8"/>
      <c r="I108" s="63"/>
      <c r="J108" s="8"/>
    </row>
    <row r="109" spans="2:10" ht="31.5" x14ac:dyDescent="0.25">
      <c r="B109" s="6" t="s">
        <v>434</v>
      </c>
      <c r="C109" s="6" t="s">
        <v>403</v>
      </c>
      <c r="D109" s="64" t="s">
        <v>591</v>
      </c>
      <c r="E109" s="9" t="s">
        <v>49</v>
      </c>
      <c r="F109" s="80">
        <v>165</v>
      </c>
      <c r="G109" s="80"/>
      <c r="H109" s="8"/>
      <c r="I109" s="63"/>
      <c r="J109" s="8"/>
    </row>
    <row r="110" spans="2:10" ht="47.25" x14ac:dyDescent="0.25">
      <c r="B110" s="6" t="s">
        <v>435</v>
      </c>
      <c r="C110" s="6" t="s">
        <v>615</v>
      </c>
      <c r="D110" s="71" t="s">
        <v>614</v>
      </c>
      <c r="E110" s="9" t="s">
        <v>49</v>
      </c>
      <c r="F110" s="80">
        <v>60</v>
      </c>
      <c r="G110" s="80"/>
      <c r="H110" s="8"/>
      <c r="I110" s="70"/>
      <c r="J110" s="8"/>
    </row>
    <row r="111" spans="2:10" ht="31.5" x14ac:dyDescent="0.25">
      <c r="B111" s="6" t="s">
        <v>436</v>
      </c>
      <c r="C111" s="6" t="s">
        <v>404</v>
      </c>
      <c r="D111" s="64" t="s">
        <v>592</v>
      </c>
      <c r="E111" s="9" t="s">
        <v>79</v>
      </c>
      <c r="F111" s="80">
        <v>42</v>
      </c>
      <c r="G111" s="80"/>
      <c r="H111" s="8"/>
      <c r="I111" s="63"/>
      <c r="J111" s="8"/>
    </row>
    <row r="112" spans="2:10" ht="31.5" x14ac:dyDescent="0.25">
      <c r="B112" s="6" t="s">
        <v>437</v>
      </c>
      <c r="C112" s="6" t="s">
        <v>405</v>
      </c>
      <c r="D112" s="64" t="s">
        <v>593</v>
      </c>
      <c r="E112" s="9" t="s">
        <v>79</v>
      </c>
      <c r="F112" s="80">
        <v>6</v>
      </c>
      <c r="G112" s="80"/>
      <c r="H112" s="8"/>
      <c r="I112" s="63"/>
      <c r="J112" s="8"/>
    </row>
    <row r="113" spans="2:10" ht="31.5" x14ac:dyDescent="0.25">
      <c r="B113" s="6" t="s">
        <v>438</v>
      </c>
      <c r="C113" s="6" t="s">
        <v>406</v>
      </c>
      <c r="D113" s="64" t="s">
        <v>594</v>
      </c>
      <c r="E113" s="9" t="s">
        <v>79</v>
      </c>
      <c r="F113" s="80">
        <v>5</v>
      </c>
      <c r="G113" s="80"/>
      <c r="H113" s="8"/>
      <c r="I113" s="63"/>
      <c r="J113" s="8"/>
    </row>
    <row r="114" spans="2:10" ht="31.5" x14ac:dyDescent="0.25">
      <c r="B114" s="6" t="s">
        <v>439</v>
      </c>
      <c r="C114" s="6" t="s">
        <v>407</v>
      </c>
      <c r="D114" s="64" t="s">
        <v>595</v>
      </c>
      <c r="E114" s="9" t="s">
        <v>79</v>
      </c>
      <c r="F114" s="80">
        <v>15</v>
      </c>
      <c r="G114" s="80"/>
      <c r="H114" s="8"/>
      <c r="I114" s="63"/>
      <c r="J114" s="8"/>
    </row>
    <row r="115" spans="2:10" ht="31.5" x14ac:dyDescent="0.25">
      <c r="B115" s="6" t="s">
        <v>440</v>
      </c>
      <c r="C115" s="6" t="s">
        <v>408</v>
      </c>
      <c r="D115" s="64" t="s">
        <v>596</v>
      </c>
      <c r="E115" s="9" t="s">
        <v>79</v>
      </c>
      <c r="F115" s="80">
        <v>8</v>
      </c>
      <c r="G115" s="80"/>
      <c r="H115" s="8"/>
      <c r="I115" s="63"/>
      <c r="J115" s="8"/>
    </row>
    <row r="116" spans="2:10" ht="31.5" x14ac:dyDescent="0.25">
      <c r="B116" s="6" t="s">
        <v>441</v>
      </c>
      <c r="C116" s="6" t="s">
        <v>409</v>
      </c>
      <c r="D116" s="64" t="s">
        <v>597</v>
      </c>
      <c r="E116" s="9" t="s">
        <v>79</v>
      </c>
      <c r="F116" s="80">
        <v>10</v>
      </c>
      <c r="G116" s="80"/>
      <c r="H116" s="8"/>
      <c r="I116" s="63"/>
      <c r="J116" s="8"/>
    </row>
    <row r="117" spans="2:10" ht="47.25" x14ac:dyDescent="0.25">
      <c r="B117" s="6" t="s">
        <v>442</v>
      </c>
      <c r="C117" s="6" t="s">
        <v>410</v>
      </c>
      <c r="D117" s="64" t="s">
        <v>598</v>
      </c>
      <c r="E117" s="9" t="s">
        <v>79</v>
      </c>
      <c r="F117" s="80">
        <v>16</v>
      </c>
      <c r="G117" s="80"/>
      <c r="H117" s="8"/>
      <c r="I117" s="63"/>
      <c r="J117" s="8"/>
    </row>
    <row r="118" spans="2:10" ht="31.5" x14ac:dyDescent="0.25">
      <c r="B118" s="6" t="s">
        <v>443</v>
      </c>
      <c r="C118" s="6" t="s">
        <v>604</v>
      </c>
      <c r="D118" s="64" t="s">
        <v>605</v>
      </c>
      <c r="E118" s="9" t="s">
        <v>79</v>
      </c>
      <c r="F118" s="80">
        <v>10</v>
      </c>
      <c r="G118" s="80"/>
      <c r="H118" s="8"/>
      <c r="I118" s="63"/>
      <c r="J118" s="8"/>
    </row>
    <row r="119" spans="2:10" ht="31.5" x14ac:dyDescent="0.25">
      <c r="B119" s="6" t="s">
        <v>444</v>
      </c>
      <c r="C119" s="6" t="s">
        <v>411</v>
      </c>
      <c r="D119" s="64" t="s">
        <v>599</v>
      </c>
      <c r="E119" s="9" t="s">
        <v>79</v>
      </c>
      <c r="F119" s="80">
        <v>2</v>
      </c>
      <c r="G119" s="80"/>
      <c r="H119" s="8"/>
      <c r="I119" s="63"/>
      <c r="J119" s="8"/>
    </row>
    <row r="120" spans="2:10" ht="31.5" x14ac:dyDescent="0.25">
      <c r="B120" s="6" t="s">
        <v>445</v>
      </c>
      <c r="C120" s="6" t="s">
        <v>412</v>
      </c>
      <c r="D120" s="64" t="s">
        <v>600</v>
      </c>
      <c r="E120" s="9" t="s">
        <v>79</v>
      </c>
      <c r="F120" s="80">
        <v>2</v>
      </c>
      <c r="G120" s="80"/>
      <c r="H120" s="8"/>
      <c r="I120" s="63"/>
      <c r="J120" s="8"/>
    </row>
    <row r="121" spans="2:10" ht="31.5" x14ac:dyDescent="0.25">
      <c r="B121" s="6" t="s">
        <v>446</v>
      </c>
      <c r="C121" s="6" t="s">
        <v>413</v>
      </c>
      <c r="D121" s="64" t="s">
        <v>601</v>
      </c>
      <c r="E121" s="9" t="s">
        <v>79</v>
      </c>
      <c r="F121" s="80">
        <v>2</v>
      </c>
      <c r="G121" s="80"/>
      <c r="H121" s="8"/>
      <c r="I121" s="63"/>
      <c r="J121" s="8"/>
    </row>
    <row r="122" spans="2:10" ht="31.5" x14ac:dyDescent="0.25">
      <c r="B122" s="6" t="s">
        <v>447</v>
      </c>
      <c r="C122" s="6" t="s">
        <v>414</v>
      </c>
      <c r="D122" s="64" t="s">
        <v>602</v>
      </c>
      <c r="E122" s="9" t="s">
        <v>79</v>
      </c>
      <c r="F122" s="80">
        <v>13</v>
      </c>
      <c r="G122" s="80"/>
      <c r="H122" s="8"/>
      <c r="I122" s="63"/>
      <c r="J122" s="8"/>
    </row>
    <row r="123" spans="2:10" ht="31.5" x14ac:dyDescent="0.25">
      <c r="B123" s="6" t="s">
        <v>448</v>
      </c>
      <c r="C123" s="6" t="s">
        <v>415</v>
      </c>
      <c r="D123" s="64" t="s">
        <v>603</v>
      </c>
      <c r="E123" s="9" t="s">
        <v>79</v>
      </c>
      <c r="F123" s="80">
        <v>6</v>
      </c>
      <c r="G123" s="80"/>
      <c r="H123" s="8"/>
      <c r="I123" s="63"/>
      <c r="J123" s="8"/>
    </row>
    <row r="124" spans="2:10" ht="31.5" x14ac:dyDescent="0.25">
      <c r="B124" s="6" t="s">
        <v>449</v>
      </c>
      <c r="C124" s="6" t="s">
        <v>416</v>
      </c>
      <c r="D124" s="64" t="s">
        <v>417</v>
      </c>
      <c r="E124" s="9" t="s">
        <v>79</v>
      </c>
      <c r="F124" s="80">
        <v>10</v>
      </c>
      <c r="G124" s="80"/>
      <c r="H124" s="8"/>
      <c r="I124" s="63"/>
      <c r="J124" s="8"/>
    </row>
    <row r="125" spans="2:10" ht="31.5" x14ac:dyDescent="0.25">
      <c r="B125" s="6" t="s">
        <v>450</v>
      </c>
      <c r="C125" s="6" t="s">
        <v>418</v>
      </c>
      <c r="D125" s="64" t="s">
        <v>618</v>
      </c>
      <c r="E125" s="9" t="s">
        <v>79</v>
      </c>
      <c r="F125" s="80">
        <v>1</v>
      </c>
      <c r="G125" s="80"/>
      <c r="H125" s="8"/>
      <c r="I125" s="63"/>
      <c r="J125" s="8"/>
    </row>
    <row r="126" spans="2:10" ht="31.5" x14ac:dyDescent="0.25">
      <c r="B126" s="6" t="s">
        <v>451</v>
      </c>
      <c r="C126" s="6" t="s">
        <v>420</v>
      </c>
      <c r="D126" s="64" t="s">
        <v>419</v>
      </c>
      <c r="E126" s="9" t="s">
        <v>79</v>
      </c>
      <c r="F126" s="80">
        <v>2</v>
      </c>
      <c r="G126" s="80"/>
      <c r="H126" s="8"/>
      <c r="I126" s="63"/>
      <c r="J126" s="8"/>
    </row>
    <row r="127" spans="2:10" ht="31.5" x14ac:dyDescent="0.25">
      <c r="B127" s="6" t="s">
        <v>452</v>
      </c>
      <c r="C127" s="6" t="s">
        <v>422</v>
      </c>
      <c r="D127" s="64" t="s">
        <v>421</v>
      </c>
      <c r="E127" s="9" t="s">
        <v>79</v>
      </c>
      <c r="F127" s="80">
        <v>5</v>
      </c>
      <c r="G127" s="80"/>
      <c r="H127" s="8"/>
      <c r="I127" s="63"/>
      <c r="J127" s="8"/>
    </row>
    <row r="128" spans="2:10" ht="31.5" x14ac:dyDescent="0.25">
      <c r="B128" s="6" t="s">
        <v>453</v>
      </c>
      <c r="C128" s="6" t="s">
        <v>424</v>
      </c>
      <c r="D128" s="64" t="s">
        <v>423</v>
      </c>
      <c r="E128" s="9" t="s">
        <v>79</v>
      </c>
      <c r="F128" s="80">
        <v>1</v>
      </c>
      <c r="G128" s="80"/>
      <c r="H128" s="8"/>
      <c r="I128" s="63"/>
      <c r="J128" s="8"/>
    </row>
    <row r="129" spans="2:10" ht="31.5" x14ac:dyDescent="0.25">
      <c r="B129" s="6" t="s">
        <v>454</v>
      </c>
      <c r="C129" s="6" t="s">
        <v>607</v>
      </c>
      <c r="D129" s="64" t="s">
        <v>606</v>
      </c>
      <c r="E129" s="9" t="s">
        <v>79</v>
      </c>
      <c r="F129" s="80">
        <v>1</v>
      </c>
      <c r="G129" s="80"/>
      <c r="H129" s="8"/>
      <c r="I129" s="63"/>
      <c r="J129" s="8"/>
    </row>
    <row r="130" spans="2:10" ht="47.25" x14ac:dyDescent="0.25">
      <c r="B130" s="6" t="s">
        <v>455</v>
      </c>
      <c r="C130" s="6" t="s">
        <v>426</v>
      </c>
      <c r="D130" s="64" t="s">
        <v>425</v>
      </c>
      <c r="E130" s="9" t="s">
        <v>79</v>
      </c>
      <c r="F130" s="80">
        <v>2</v>
      </c>
      <c r="G130" s="80"/>
      <c r="H130" s="8"/>
      <c r="I130" s="63"/>
      <c r="J130" s="8"/>
    </row>
    <row r="131" spans="2:10" ht="47.25" x14ac:dyDescent="0.25">
      <c r="B131" s="6" t="s">
        <v>456</v>
      </c>
      <c r="C131" s="6" t="s">
        <v>428</v>
      </c>
      <c r="D131" s="64" t="s">
        <v>427</v>
      </c>
      <c r="E131" s="9" t="s">
        <v>79</v>
      </c>
      <c r="F131" s="80">
        <v>6</v>
      </c>
      <c r="G131" s="80"/>
      <c r="H131" s="8"/>
      <c r="I131" s="63"/>
      <c r="J131" s="8"/>
    </row>
    <row r="132" spans="2:10" ht="63" x14ac:dyDescent="0.25">
      <c r="B132" s="6" t="s">
        <v>457</v>
      </c>
      <c r="C132" s="6" t="s">
        <v>430</v>
      </c>
      <c r="D132" s="64" t="s">
        <v>429</v>
      </c>
      <c r="E132" s="9" t="s">
        <v>79</v>
      </c>
      <c r="F132" s="80">
        <v>4</v>
      </c>
      <c r="G132" s="80"/>
      <c r="H132" s="8"/>
      <c r="I132" s="63"/>
      <c r="J132" s="8"/>
    </row>
    <row r="133" spans="2:10" ht="31.5" x14ac:dyDescent="0.25">
      <c r="B133" s="6" t="s">
        <v>616</v>
      </c>
      <c r="C133" s="6" t="s">
        <v>432</v>
      </c>
      <c r="D133" s="64" t="s">
        <v>431</v>
      </c>
      <c r="E133" s="9" t="s">
        <v>79</v>
      </c>
      <c r="F133" s="80">
        <v>2</v>
      </c>
      <c r="G133" s="80"/>
      <c r="H133" s="8"/>
      <c r="I133" s="63"/>
      <c r="J133" s="8"/>
    </row>
    <row r="134" spans="2:10" ht="31.5" x14ac:dyDescent="0.25">
      <c r="B134" s="6" t="s">
        <v>617</v>
      </c>
      <c r="C134" s="9" t="s">
        <v>54</v>
      </c>
      <c r="D134" s="5" t="s">
        <v>55</v>
      </c>
      <c r="E134" s="6" t="s">
        <v>52</v>
      </c>
      <c r="F134" s="80">
        <v>7</v>
      </c>
      <c r="G134" s="80"/>
      <c r="H134" s="8"/>
      <c r="I134" s="70"/>
      <c r="J134" s="8"/>
    </row>
    <row r="135" spans="2:10" ht="31.5" x14ac:dyDescent="0.25">
      <c r="B135" s="6" t="s">
        <v>621</v>
      </c>
      <c r="C135" s="6" t="s">
        <v>72</v>
      </c>
      <c r="D135" s="5" t="s">
        <v>71</v>
      </c>
      <c r="E135" s="9" t="s">
        <v>52</v>
      </c>
      <c r="F135" s="80">
        <v>4.5999999999999996</v>
      </c>
      <c r="G135" s="80"/>
      <c r="H135" s="8"/>
      <c r="I135" s="70"/>
      <c r="J135" s="8"/>
    </row>
    <row r="136" spans="2:10" ht="47.25" x14ac:dyDescent="0.25">
      <c r="B136" s="6" t="s">
        <v>626</v>
      </c>
      <c r="C136" s="9" t="s">
        <v>623</v>
      </c>
      <c r="D136" s="5" t="s">
        <v>622</v>
      </c>
      <c r="E136" s="9" t="s">
        <v>79</v>
      </c>
      <c r="F136" s="80">
        <v>1</v>
      </c>
      <c r="G136" s="80"/>
      <c r="H136" s="8"/>
      <c r="I136" s="70"/>
      <c r="J136" s="8"/>
    </row>
    <row r="137" spans="2:10" ht="47.25" x14ac:dyDescent="0.25">
      <c r="B137" s="6" t="s">
        <v>627</v>
      </c>
      <c r="C137" s="9" t="s">
        <v>625</v>
      </c>
      <c r="D137" s="5" t="s">
        <v>624</v>
      </c>
      <c r="E137" s="9" t="s">
        <v>79</v>
      </c>
      <c r="F137" s="80">
        <v>1</v>
      </c>
      <c r="G137" s="80"/>
      <c r="H137" s="8"/>
      <c r="I137" s="70"/>
      <c r="J137" s="8"/>
    </row>
    <row r="138" spans="2:10" ht="31.5" x14ac:dyDescent="0.25">
      <c r="B138" s="6" t="s">
        <v>628</v>
      </c>
      <c r="C138" s="9" t="s">
        <v>610</v>
      </c>
      <c r="D138" s="5" t="s">
        <v>609</v>
      </c>
      <c r="E138" s="6" t="s">
        <v>49</v>
      </c>
      <c r="F138" s="80">
        <v>30</v>
      </c>
      <c r="G138" s="80"/>
      <c r="H138" s="8"/>
      <c r="I138" s="70"/>
      <c r="J138" s="8"/>
    </row>
    <row r="139" spans="2:10" ht="15.75" customHeight="1" x14ac:dyDescent="0.25">
      <c r="B139" s="62" t="s">
        <v>312</v>
      </c>
      <c r="C139" s="59"/>
      <c r="D139" s="86" t="s">
        <v>276</v>
      </c>
      <c r="E139" s="87"/>
      <c r="F139" s="87"/>
      <c r="G139" s="87"/>
      <c r="H139" s="87"/>
      <c r="I139" s="87"/>
      <c r="J139" s="88"/>
    </row>
    <row r="140" spans="2:10" ht="63" x14ac:dyDescent="0.25">
      <c r="B140" s="6" t="s">
        <v>313</v>
      </c>
      <c r="C140" s="6" t="s">
        <v>329</v>
      </c>
      <c r="D140" s="64" t="s">
        <v>328</v>
      </c>
      <c r="E140" s="9" t="s">
        <v>49</v>
      </c>
      <c r="F140" s="80">
        <v>126</v>
      </c>
      <c r="G140" s="80"/>
      <c r="H140" s="8"/>
      <c r="I140" s="63"/>
      <c r="J140" s="8"/>
    </row>
    <row r="141" spans="2:10" ht="63" x14ac:dyDescent="0.25">
      <c r="B141" s="6" t="s">
        <v>314</v>
      </c>
      <c r="C141" s="6" t="s">
        <v>331</v>
      </c>
      <c r="D141" s="64" t="s">
        <v>330</v>
      </c>
      <c r="E141" s="9" t="s">
        <v>49</v>
      </c>
      <c r="F141" s="80">
        <v>30</v>
      </c>
      <c r="G141" s="80"/>
      <c r="H141" s="8"/>
      <c r="I141" s="63"/>
      <c r="J141" s="8"/>
    </row>
    <row r="142" spans="2:10" ht="63" x14ac:dyDescent="0.25">
      <c r="B142" s="6" t="s">
        <v>315</v>
      </c>
      <c r="C142" s="6" t="s">
        <v>333</v>
      </c>
      <c r="D142" s="64" t="s">
        <v>332</v>
      </c>
      <c r="E142" s="9" t="s">
        <v>49</v>
      </c>
      <c r="F142" s="80">
        <v>34</v>
      </c>
      <c r="G142" s="80"/>
      <c r="H142" s="8"/>
      <c r="I142" s="63"/>
      <c r="J142" s="8"/>
    </row>
    <row r="143" spans="2:10" ht="78.75" x14ac:dyDescent="0.25">
      <c r="B143" s="6" t="s">
        <v>316</v>
      </c>
      <c r="C143" s="6" t="s">
        <v>335</v>
      </c>
      <c r="D143" s="64" t="s">
        <v>334</v>
      </c>
      <c r="E143" s="9" t="s">
        <v>79</v>
      </c>
      <c r="F143" s="80">
        <v>1</v>
      </c>
      <c r="G143" s="80"/>
      <c r="H143" s="8"/>
      <c r="I143" s="63"/>
      <c r="J143" s="8"/>
    </row>
    <row r="144" spans="2:10" ht="78.75" x14ac:dyDescent="0.25">
      <c r="B144" s="6" t="s">
        <v>317</v>
      </c>
      <c r="C144" s="6" t="s">
        <v>337</v>
      </c>
      <c r="D144" s="64" t="s">
        <v>336</v>
      </c>
      <c r="E144" s="9" t="s">
        <v>79</v>
      </c>
      <c r="F144" s="80">
        <v>12</v>
      </c>
      <c r="G144" s="80"/>
      <c r="H144" s="8"/>
      <c r="I144" s="63"/>
      <c r="J144" s="8"/>
    </row>
    <row r="145" spans="2:10" ht="78.75" x14ac:dyDescent="0.25">
      <c r="B145" s="6" t="s">
        <v>318</v>
      </c>
      <c r="C145" s="6" t="s">
        <v>339</v>
      </c>
      <c r="D145" s="64" t="s">
        <v>338</v>
      </c>
      <c r="E145" s="9" t="s">
        <v>79</v>
      </c>
      <c r="F145" s="80">
        <v>19</v>
      </c>
      <c r="G145" s="80"/>
      <c r="H145" s="8"/>
      <c r="I145" s="63"/>
      <c r="J145" s="8"/>
    </row>
    <row r="146" spans="2:10" ht="47.25" x14ac:dyDescent="0.25">
      <c r="B146" s="6" t="s">
        <v>319</v>
      </c>
      <c r="C146" s="6" t="s">
        <v>525</v>
      </c>
      <c r="D146" s="64" t="s">
        <v>524</v>
      </c>
      <c r="E146" s="9" t="s">
        <v>79</v>
      </c>
      <c r="F146" s="80">
        <v>16</v>
      </c>
      <c r="G146" s="80"/>
      <c r="H146" s="8"/>
      <c r="I146" s="63"/>
      <c r="J146" s="8"/>
    </row>
    <row r="147" spans="2:10" ht="63" x14ac:dyDescent="0.25">
      <c r="B147" s="6" t="s">
        <v>528</v>
      </c>
      <c r="C147" s="6" t="s">
        <v>341</v>
      </c>
      <c r="D147" s="64" t="s">
        <v>340</v>
      </c>
      <c r="E147" s="9" t="s">
        <v>79</v>
      </c>
      <c r="F147" s="80">
        <v>10</v>
      </c>
      <c r="G147" s="80"/>
      <c r="H147" s="8"/>
      <c r="I147" s="63"/>
      <c r="J147" s="8"/>
    </row>
    <row r="148" spans="2:10" ht="47.25" x14ac:dyDescent="0.25">
      <c r="B148" s="6" t="s">
        <v>529</v>
      </c>
      <c r="C148" s="6" t="s">
        <v>342</v>
      </c>
      <c r="D148" s="64" t="s">
        <v>343</v>
      </c>
      <c r="E148" s="9" t="s">
        <v>79</v>
      </c>
      <c r="F148" s="80">
        <v>3</v>
      </c>
      <c r="G148" s="80"/>
      <c r="H148" s="8"/>
      <c r="I148" s="63"/>
      <c r="J148" s="8"/>
    </row>
    <row r="149" spans="2:10" ht="31.5" x14ac:dyDescent="0.25">
      <c r="B149" s="6" t="s">
        <v>530</v>
      </c>
      <c r="C149" s="6" t="s">
        <v>526</v>
      </c>
      <c r="D149" s="64" t="s">
        <v>527</v>
      </c>
      <c r="E149" s="9" t="s">
        <v>79</v>
      </c>
      <c r="F149" s="80">
        <v>9</v>
      </c>
      <c r="G149" s="80"/>
      <c r="H149" s="8"/>
      <c r="I149" s="63"/>
      <c r="J149" s="8"/>
    </row>
    <row r="150" spans="2:10" ht="78.75" x14ac:dyDescent="0.25">
      <c r="B150" s="6" t="s">
        <v>531</v>
      </c>
      <c r="C150" s="6" t="s">
        <v>344</v>
      </c>
      <c r="D150" s="64" t="s">
        <v>345</v>
      </c>
      <c r="E150" s="9" t="s">
        <v>79</v>
      </c>
      <c r="F150" s="80">
        <v>11</v>
      </c>
      <c r="G150" s="80"/>
      <c r="H150" s="8"/>
      <c r="I150" s="63"/>
      <c r="J150" s="8"/>
    </row>
    <row r="151" spans="2:10" ht="47.25" x14ac:dyDescent="0.25">
      <c r="B151" s="6" t="s">
        <v>320</v>
      </c>
      <c r="C151" s="6" t="s">
        <v>346</v>
      </c>
      <c r="D151" s="64" t="s">
        <v>347</v>
      </c>
      <c r="E151" s="9" t="s">
        <v>79</v>
      </c>
      <c r="F151" s="80">
        <v>1</v>
      </c>
      <c r="G151" s="80"/>
      <c r="H151" s="8"/>
      <c r="I151" s="63"/>
      <c r="J151" s="8"/>
    </row>
    <row r="152" spans="2:10" ht="47.25" x14ac:dyDescent="0.25">
      <c r="B152" s="6" t="s">
        <v>321</v>
      </c>
      <c r="C152" s="6" t="s">
        <v>348</v>
      </c>
      <c r="D152" s="64" t="s">
        <v>353</v>
      </c>
      <c r="E152" s="9" t="s">
        <v>79</v>
      </c>
      <c r="F152" s="80">
        <v>7</v>
      </c>
      <c r="G152" s="80"/>
      <c r="H152" s="8"/>
      <c r="I152" s="63"/>
      <c r="J152" s="8"/>
    </row>
    <row r="153" spans="2:10" ht="31.5" x14ac:dyDescent="0.25">
      <c r="B153" s="6" t="s">
        <v>322</v>
      </c>
      <c r="C153" s="6" t="s">
        <v>349</v>
      </c>
      <c r="D153" s="64" t="s">
        <v>354</v>
      </c>
      <c r="E153" s="9" t="s">
        <v>79</v>
      </c>
      <c r="F153" s="80">
        <v>8</v>
      </c>
      <c r="G153" s="80"/>
      <c r="H153" s="8"/>
      <c r="I153" s="63"/>
      <c r="J153" s="8"/>
    </row>
    <row r="154" spans="2:10" ht="31.5" x14ac:dyDescent="0.25">
      <c r="B154" s="6" t="s">
        <v>323</v>
      </c>
      <c r="C154" s="6" t="s">
        <v>351</v>
      </c>
      <c r="D154" s="64" t="s">
        <v>350</v>
      </c>
      <c r="E154" s="9" t="s">
        <v>79</v>
      </c>
      <c r="F154" s="80">
        <v>8</v>
      </c>
      <c r="G154" s="80"/>
      <c r="H154" s="8"/>
      <c r="I154" s="63"/>
      <c r="J154" s="8"/>
    </row>
    <row r="155" spans="2:10" ht="78.75" x14ac:dyDescent="0.25">
      <c r="B155" s="6" t="s">
        <v>532</v>
      </c>
      <c r="C155" s="6" t="s">
        <v>352</v>
      </c>
      <c r="D155" s="64" t="s">
        <v>355</v>
      </c>
      <c r="E155" s="9" t="s">
        <v>79</v>
      </c>
      <c r="F155" s="80">
        <v>8</v>
      </c>
      <c r="G155" s="80"/>
      <c r="H155" s="8"/>
      <c r="I155" s="63"/>
      <c r="J155" s="8"/>
    </row>
    <row r="156" spans="2:10" ht="63" x14ac:dyDescent="0.25">
      <c r="B156" s="6" t="s">
        <v>533</v>
      </c>
      <c r="C156" s="6" t="s">
        <v>356</v>
      </c>
      <c r="D156" s="64" t="s">
        <v>357</v>
      </c>
      <c r="E156" s="9" t="s">
        <v>79</v>
      </c>
      <c r="F156" s="80">
        <v>5</v>
      </c>
      <c r="G156" s="80"/>
      <c r="H156" s="8"/>
      <c r="I156" s="63"/>
      <c r="J156" s="8"/>
    </row>
    <row r="157" spans="2:10" ht="47.25" x14ac:dyDescent="0.25">
      <c r="B157" s="6" t="s">
        <v>361</v>
      </c>
      <c r="C157" s="6" t="s">
        <v>342</v>
      </c>
      <c r="D157" s="64" t="s">
        <v>359</v>
      </c>
      <c r="E157" s="9" t="s">
        <v>79</v>
      </c>
      <c r="F157" s="80">
        <v>5</v>
      </c>
      <c r="G157" s="80"/>
      <c r="H157" s="8"/>
      <c r="I157" s="63"/>
      <c r="J157" s="8"/>
    </row>
    <row r="158" spans="2:10" ht="47.25" x14ac:dyDescent="0.25">
      <c r="B158" s="6" t="s">
        <v>362</v>
      </c>
      <c r="C158" s="6" t="s">
        <v>358</v>
      </c>
      <c r="D158" s="64" t="s">
        <v>360</v>
      </c>
      <c r="E158" s="9" t="s">
        <v>79</v>
      </c>
      <c r="F158" s="80">
        <v>5</v>
      </c>
      <c r="G158" s="80"/>
      <c r="H158" s="8"/>
      <c r="I158" s="63"/>
      <c r="J158" s="8"/>
    </row>
    <row r="159" spans="2:10" ht="31.5" x14ac:dyDescent="0.25">
      <c r="B159" s="6" t="s">
        <v>619</v>
      </c>
      <c r="C159" s="9" t="s">
        <v>54</v>
      </c>
      <c r="D159" s="5" t="s">
        <v>55</v>
      </c>
      <c r="E159" s="6" t="s">
        <v>52</v>
      </c>
      <c r="F159" s="80">
        <f>(SUM(F140:G142))*0.3*0.5</f>
        <v>28.5</v>
      </c>
      <c r="G159" s="80"/>
      <c r="H159" s="8"/>
      <c r="I159" s="70"/>
      <c r="J159" s="8"/>
    </row>
    <row r="160" spans="2:10" ht="31.5" x14ac:dyDescent="0.25">
      <c r="B160" s="6" t="s">
        <v>620</v>
      </c>
      <c r="C160" s="6" t="s">
        <v>72</v>
      </c>
      <c r="D160" s="5" t="s">
        <v>71</v>
      </c>
      <c r="E160" s="9" t="s">
        <v>52</v>
      </c>
      <c r="F160" s="80">
        <f>(SUM(F140:G142))*0.2*0.5</f>
        <v>19</v>
      </c>
      <c r="G160" s="80"/>
      <c r="H160" s="8"/>
      <c r="I160" s="70"/>
      <c r="J160" s="8"/>
    </row>
    <row r="161" spans="2:10" ht="15.75" x14ac:dyDescent="0.25">
      <c r="B161" s="79"/>
      <c r="C161" s="79"/>
      <c r="D161" s="79"/>
      <c r="E161" s="79"/>
      <c r="F161" s="79"/>
      <c r="G161" s="79"/>
      <c r="H161" s="79"/>
      <c r="I161" s="8" t="s">
        <v>23</v>
      </c>
      <c r="J161" s="63"/>
    </row>
    <row r="162" spans="2:10" ht="15.75" x14ac:dyDescent="0.25">
      <c r="B162" s="55" t="s">
        <v>29</v>
      </c>
      <c r="C162" s="55" t="s">
        <v>201</v>
      </c>
      <c r="D162" s="81" t="s">
        <v>202</v>
      </c>
      <c r="E162" s="81"/>
      <c r="F162" s="81"/>
      <c r="G162" s="81"/>
      <c r="H162" s="81"/>
      <c r="I162" s="81"/>
      <c r="J162" s="81"/>
    </row>
    <row r="163" spans="2:10" ht="15.75" customHeight="1" x14ac:dyDescent="0.25">
      <c r="B163" s="62" t="s">
        <v>42</v>
      </c>
      <c r="C163" s="59"/>
      <c r="D163" s="86" t="s">
        <v>210</v>
      </c>
      <c r="E163" s="87"/>
      <c r="F163" s="87"/>
      <c r="G163" s="87"/>
      <c r="H163" s="87"/>
      <c r="I163" s="87"/>
      <c r="J163" s="88"/>
    </row>
    <row r="164" spans="2:10" ht="47.25" x14ac:dyDescent="0.25">
      <c r="B164" s="6" t="s">
        <v>277</v>
      </c>
      <c r="C164" s="6" t="s">
        <v>212</v>
      </c>
      <c r="D164" s="64" t="s">
        <v>211</v>
      </c>
      <c r="E164" s="9" t="s">
        <v>79</v>
      </c>
      <c r="F164" s="80">
        <v>87</v>
      </c>
      <c r="G164" s="80"/>
      <c r="H164" s="8"/>
      <c r="I164" s="63"/>
      <c r="J164" s="8"/>
    </row>
    <row r="165" spans="2:10" ht="47.25" x14ac:dyDescent="0.25">
      <c r="B165" s="6" t="s">
        <v>278</v>
      </c>
      <c r="C165" s="6" t="s">
        <v>214</v>
      </c>
      <c r="D165" s="64" t="s">
        <v>213</v>
      </c>
      <c r="E165" s="9" t="s">
        <v>79</v>
      </c>
      <c r="F165" s="80">
        <v>5</v>
      </c>
      <c r="G165" s="80"/>
      <c r="H165" s="8"/>
      <c r="I165" s="63"/>
      <c r="J165" s="8"/>
    </row>
    <row r="166" spans="2:10" ht="31.5" x14ac:dyDescent="0.25">
      <c r="B166" s="6" t="s">
        <v>279</v>
      </c>
      <c r="C166" s="6" t="s">
        <v>523</v>
      </c>
      <c r="D166" s="64" t="s">
        <v>522</v>
      </c>
      <c r="E166" s="9" t="s">
        <v>79</v>
      </c>
      <c r="F166" s="80">
        <v>1</v>
      </c>
      <c r="G166" s="80"/>
      <c r="H166" s="8"/>
      <c r="I166" s="63"/>
      <c r="J166" s="8"/>
    </row>
    <row r="167" spans="2:10" ht="31.5" x14ac:dyDescent="0.25">
      <c r="B167" s="6" t="s">
        <v>280</v>
      </c>
      <c r="C167" s="6" t="s">
        <v>272</v>
      </c>
      <c r="D167" s="64" t="s">
        <v>273</v>
      </c>
      <c r="E167" s="9" t="s">
        <v>79</v>
      </c>
      <c r="F167" s="80">
        <v>8</v>
      </c>
      <c r="G167" s="80"/>
      <c r="H167" s="8"/>
      <c r="I167" s="63"/>
      <c r="J167" s="8"/>
    </row>
    <row r="168" spans="2:10" ht="47.25" x14ac:dyDescent="0.25">
      <c r="B168" s="6" t="s">
        <v>281</v>
      </c>
      <c r="C168" s="6" t="s">
        <v>216</v>
      </c>
      <c r="D168" s="64" t="s">
        <v>215</v>
      </c>
      <c r="E168" s="9" t="s">
        <v>79</v>
      </c>
      <c r="F168" s="80">
        <v>33</v>
      </c>
      <c r="G168" s="80"/>
      <c r="H168" s="8"/>
      <c r="I168" s="63"/>
      <c r="J168" s="8"/>
    </row>
    <row r="169" spans="2:10" ht="47.25" x14ac:dyDescent="0.25">
      <c r="B169" s="6" t="s">
        <v>282</v>
      </c>
      <c r="C169" s="6" t="s">
        <v>612</v>
      </c>
      <c r="D169" s="64" t="s">
        <v>613</v>
      </c>
      <c r="E169" s="9" t="s">
        <v>79</v>
      </c>
      <c r="F169" s="80">
        <v>41</v>
      </c>
      <c r="G169" s="80"/>
      <c r="H169" s="8"/>
      <c r="I169" s="63"/>
      <c r="J169" s="8"/>
    </row>
    <row r="170" spans="2:10" ht="47.25" x14ac:dyDescent="0.25">
      <c r="B170" s="6" t="s">
        <v>283</v>
      </c>
      <c r="C170" s="6" t="s">
        <v>230</v>
      </c>
      <c r="D170" s="64" t="s">
        <v>229</v>
      </c>
      <c r="E170" s="9" t="s">
        <v>79</v>
      </c>
      <c r="F170" s="80">
        <v>4</v>
      </c>
      <c r="G170" s="80"/>
      <c r="H170" s="8"/>
      <c r="I170" s="63"/>
      <c r="J170" s="8"/>
    </row>
    <row r="171" spans="2:10" ht="94.5" x14ac:dyDescent="0.25">
      <c r="B171" s="6" t="s">
        <v>284</v>
      </c>
      <c r="C171" s="6" t="s">
        <v>218</v>
      </c>
      <c r="D171" s="64" t="s">
        <v>217</v>
      </c>
      <c r="E171" s="9" t="s">
        <v>79</v>
      </c>
      <c r="F171" s="80">
        <v>2</v>
      </c>
      <c r="G171" s="80"/>
      <c r="H171" s="8"/>
      <c r="I171" s="63"/>
      <c r="J171" s="8"/>
    </row>
    <row r="172" spans="2:10" ht="47.25" x14ac:dyDescent="0.25">
      <c r="B172" s="6" t="s">
        <v>285</v>
      </c>
      <c r="C172" s="6" t="s">
        <v>220</v>
      </c>
      <c r="D172" s="64" t="s">
        <v>219</v>
      </c>
      <c r="E172" s="9" t="s">
        <v>79</v>
      </c>
      <c r="F172" s="80">
        <v>2</v>
      </c>
      <c r="G172" s="80"/>
      <c r="H172" s="8"/>
      <c r="I172" s="63"/>
      <c r="J172" s="8"/>
    </row>
    <row r="173" spans="2:10" ht="63" x14ac:dyDescent="0.25">
      <c r="B173" s="6" t="s">
        <v>286</v>
      </c>
      <c r="C173" s="6" t="s">
        <v>222</v>
      </c>
      <c r="D173" s="64" t="s">
        <v>221</v>
      </c>
      <c r="E173" s="9" t="s">
        <v>79</v>
      </c>
      <c r="F173" s="80">
        <v>14</v>
      </c>
      <c r="G173" s="80"/>
      <c r="H173" s="8"/>
      <c r="I173" s="63"/>
      <c r="J173" s="8"/>
    </row>
    <row r="174" spans="2:10" ht="47.25" x14ac:dyDescent="0.25">
      <c r="B174" s="6" t="s">
        <v>287</v>
      </c>
      <c r="C174" s="6" t="s">
        <v>226</v>
      </c>
      <c r="D174" s="64" t="s">
        <v>225</v>
      </c>
      <c r="E174" s="9" t="s">
        <v>79</v>
      </c>
      <c r="F174" s="80">
        <v>14</v>
      </c>
      <c r="G174" s="80"/>
      <c r="H174" s="8"/>
      <c r="I174" s="63"/>
      <c r="J174" s="8"/>
    </row>
    <row r="175" spans="2:10" ht="47.25" x14ac:dyDescent="0.25">
      <c r="B175" s="6" t="s">
        <v>288</v>
      </c>
      <c r="C175" s="6" t="s">
        <v>224</v>
      </c>
      <c r="D175" s="64" t="s">
        <v>223</v>
      </c>
      <c r="E175" s="9" t="s">
        <v>79</v>
      </c>
      <c r="F175" s="80">
        <v>2</v>
      </c>
      <c r="G175" s="80"/>
      <c r="H175" s="8"/>
      <c r="I175" s="63"/>
      <c r="J175" s="8"/>
    </row>
    <row r="176" spans="2:10" ht="47.25" x14ac:dyDescent="0.25">
      <c r="B176" s="6" t="s">
        <v>289</v>
      </c>
      <c r="C176" s="6" t="s">
        <v>228</v>
      </c>
      <c r="D176" s="64" t="s">
        <v>227</v>
      </c>
      <c r="E176" s="9" t="s">
        <v>79</v>
      </c>
      <c r="F176" s="80">
        <v>2</v>
      </c>
      <c r="G176" s="80"/>
      <c r="H176" s="8"/>
      <c r="I176" s="63"/>
      <c r="J176" s="8"/>
    </row>
    <row r="177" spans="2:10" ht="15.75" customHeight="1" x14ac:dyDescent="0.25">
      <c r="B177" s="62" t="s">
        <v>43</v>
      </c>
      <c r="C177" s="59"/>
      <c r="D177" s="86" t="s">
        <v>231</v>
      </c>
      <c r="E177" s="87"/>
      <c r="F177" s="87"/>
      <c r="G177" s="87"/>
      <c r="H177" s="87"/>
      <c r="I177" s="87"/>
      <c r="J177" s="88"/>
    </row>
    <row r="178" spans="2:10" ht="78.75" x14ac:dyDescent="0.25">
      <c r="B178" s="6" t="s">
        <v>290</v>
      </c>
      <c r="C178" s="6" t="s">
        <v>235</v>
      </c>
      <c r="D178" s="64" t="s">
        <v>234</v>
      </c>
      <c r="E178" s="9" t="s">
        <v>79</v>
      </c>
      <c r="F178" s="80">
        <v>1</v>
      </c>
      <c r="G178" s="80"/>
      <c r="H178" s="8"/>
      <c r="I178" s="63"/>
      <c r="J178" s="8"/>
    </row>
    <row r="179" spans="2:10" ht="78.75" x14ac:dyDescent="0.25">
      <c r="B179" s="6" t="s">
        <v>291</v>
      </c>
      <c r="C179" s="6" t="s">
        <v>233</v>
      </c>
      <c r="D179" s="64" t="s">
        <v>232</v>
      </c>
      <c r="E179" s="9" t="s">
        <v>79</v>
      </c>
      <c r="F179" s="80">
        <v>3</v>
      </c>
      <c r="G179" s="80"/>
      <c r="H179" s="8"/>
      <c r="I179" s="63"/>
      <c r="J179" s="8"/>
    </row>
    <row r="180" spans="2:10" ht="47.25" x14ac:dyDescent="0.25">
      <c r="B180" s="6" t="s">
        <v>292</v>
      </c>
      <c r="C180" s="6" t="s">
        <v>237</v>
      </c>
      <c r="D180" s="64" t="s">
        <v>236</v>
      </c>
      <c r="E180" s="9" t="s">
        <v>79</v>
      </c>
      <c r="F180" s="80">
        <v>13</v>
      </c>
      <c r="G180" s="80"/>
      <c r="H180" s="8"/>
      <c r="I180" s="63"/>
      <c r="J180" s="8"/>
    </row>
    <row r="181" spans="2:10" ht="47.25" x14ac:dyDescent="0.25">
      <c r="B181" s="6" t="s">
        <v>293</v>
      </c>
      <c r="C181" s="6" t="s">
        <v>239</v>
      </c>
      <c r="D181" s="64" t="s">
        <v>238</v>
      </c>
      <c r="E181" s="9" t="s">
        <v>79</v>
      </c>
      <c r="F181" s="80">
        <v>10</v>
      </c>
      <c r="G181" s="80"/>
      <c r="H181" s="8"/>
      <c r="I181" s="63"/>
      <c r="J181" s="8"/>
    </row>
    <row r="182" spans="2:10" ht="47.25" x14ac:dyDescent="0.25">
      <c r="B182" s="6" t="s">
        <v>294</v>
      </c>
      <c r="C182" s="6" t="s">
        <v>241</v>
      </c>
      <c r="D182" s="64" t="s">
        <v>240</v>
      </c>
      <c r="E182" s="9" t="s">
        <v>79</v>
      </c>
      <c r="F182" s="80">
        <v>4</v>
      </c>
      <c r="G182" s="80"/>
      <c r="H182" s="8"/>
      <c r="I182" s="63"/>
      <c r="J182" s="8"/>
    </row>
    <row r="183" spans="2:10" ht="47.25" x14ac:dyDescent="0.25">
      <c r="B183" s="6" t="s">
        <v>295</v>
      </c>
      <c r="C183" s="6" t="s">
        <v>243</v>
      </c>
      <c r="D183" s="64" t="s">
        <v>242</v>
      </c>
      <c r="E183" s="9" t="s">
        <v>79</v>
      </c>
      <c r="F183" s="80">
        <v>2</v>
      </c>
      <c r="G183" s="80"/>
      <c r="H183" s="8"/>
      <c r="I183" s="63"/>
      <c r="J183" s="8"/>
    </row>
    <row r="184" spans="2:10" ht="47.25" x14ac:dyDescent="0.25">
      <c r="B184" s="6" t="s">
        <v>296</v>
      </c>
      <c r="C184" s="6" t="s">
        <v>245</v>
      </c>
      <c r="D184" s="64" t="s">
        <v>244</v>
      </c>
      <c r="E184" s="9" t="s">
        <v>79</v>
      </c>
      <c r="F184" s="80">
        <v>2</v>
      </c>
      <c r="G184" s="80"/>
      <c r="H184" s="8"/>
      <c r="I184" s="63"/>
      <c r="J184" s="8"/>
    </row>
    <row r="185" spans="2:10" ht="47.25" x14ac:dyDescent="0.25">
      <c r="B185" s="6" t="s">
        <v>297</v>
      </c>
      <c r="C185" s="6" t="s">
        <v>247</v>
      </c>
      <c r="D185" s="64" t="s">
        <v>246</v>
      </c>
      <c r="E185" s="9" t="s">
        <v>79</v>
      </c>
      <c r="F185" s="80">
        <v>4</v>
      </c>
      <c r="G185" s="80"/>
      <c r="H185" s="8"/>
      <c r="I185" s="63"/>
      <c r="J185" s="8"/>
    </row>
    <row r="186" spans="2:10" ht="47.25" x14ac:dyDescent="0.25">
      <c r="B186" s="6" t="s">
        <v>298</v>
      </c>
      <c r="C186" s="6" t="s">
        <v>249</v>
      </c>
      <c r="D186" s="64" t="s">
        <v>248</v>
      </c>
      <c r="E186" s="9" t="s">
        <v>79</v>
      </c>
      <c r="F186" s="80">
        <v>1</v>
      </c>
      <c r="G186" s="80"/>
      <c r="H186" s="8"/>
      <c r="I186" s="63"/>
      <c r="J186" s="8"/>
    </row>
    <row r="187" spans="2:10" ht="47.25" x14ac:dyDescent="0.25">
      <c r="B187" s="6" t="s">
        <v>299</v>
      </c>
      <c r="C187" s="6" t="s">
        <v>251</v>
      </c>
      <c r="D187" s="64" t="s">
        <v>250</v>
      </c>
      <c r="E187" s="9" t="s">
        <v>79</v>
      </c>
      <c r="F187" s="80">
        <v>2</v>
      </c>
      <c r="G187" s="80"/>
      <c r="H187" s="8"/>
      <c r="I187" s="63"/>
      <c r="J187" s="8"/>
    </row>
    <row r="188" spans="2:10" ht="47.25" x14ac:dyDescent="0.25">
      <c r="B188" s="6" t="s">
        <v>300</v>
      </c>
      <c r="C188" s="6" t="s">
        <v>253</v>
      </c>
      <c r="D188" s="64" t="s">
        <v>252</v>
      </c>
      <c r="E188" s="9" t="s">
        <v>79</v>
      </c>
      <c r="F188" s="80">
        <v>2</v>
      </c>
      <c r="G188" s="80"/>
      <c r="H188" s="8"/>
      <c r="I188" s="63"/>
      <c r="J188" s="8"/>
    </row>
    <row r="189" spans="2:10" ht="15.75" customHeight="1" x14ac:dyDescent="0.25">
      <c r="B189" s="62" t="s">
        <v>44</v>
      </c>
      <c r="C189" s="59"/>
      <c r="D189" s="86" t="s">
        <v>254</v>
      </c>
      <c r="E189" s="87"/>
      <c r="F189" s="87"/>
      <c r="G189" s="87"/>
      <c r="H189" s="87"/>
      <c r="I189" s="87"/>
      <c r="J189" s="88"/>
    </row>
    <row r="190" spans="2:10" ht="63" x14ac:dyDescent="0.25">
      <c r="B190" s="6" t="s">
        <v>301</v>
      </c>
      <c r="C190" s="6" t="s">
        <v>264</v>
      </c>
      <c r="D190" s="64" t="s">
        <v>263</v>
      </c>
      <c r="E190" s="9" t="s">
        <v>49</v>
      </c>
      <c r="F190" s="80">
        <v>1107</v>
      </c>
      <c r="G190" s="80"/>
      <c r="H190" s="8"/>
      <c r="I190" s="63"/>
      <c r="J190" s="8"/>
    </row>
    <row r="191" spans="2:10" ht="63" x14ac:dyDescent="0.25">
      <c r="B191" s="6" t="s">
        <v>302</v>
      </c>
      <c r="C191" s="6" t="s">
        <v>256</v>
      </c>
      <c r="D191" s="64" t="s">
        <v>255</v>
      </c>
      <c r="E191" s="9" t="s">
        <v>49</v>
      </c>
      <c r="F191" s="80">
        <v>3143</v>
      </c>
      <c r="G191" s="80"/>
      <c r="H191" s="8"/>
      <c r="I191" s="63"/>
      <c r="J191" s="8"/>
    </row>
    <row r="192" spans="2:10" ht="47.25" x14ac:dyDescent="0.25">
      <c r="B192" s="6" t="s">
        <v>303</v>
      </c>
      <c r="C192" s="6" t="s">
        <v>258</v>
      </c>
      <c r="D192" s="64" t="s">
        <v>257</v>
      </c>
      <c r="E192" s="9" t="s">
        <v>49</v>
      </c>
      <c r="F192" s="80">
        <v>72</v>
      </c>
      <c r="G192" s="80"/>
      <c r="H192" s="8"/>
      <c r="I192" s="63"/>
      <c r="J192" s="8"/>
    </row>
    <row r="193" spans="2:10" ht="47.25" x14ac:dyDescent="0.25">
      <c r="B193" s="6" t="s">
        <v>304</v>
      </c>
      <c r="C193" s="6" t="s">
        <v>260</v>
      </c>
      <c r="D193" s="64" t="s">
        <v>259</v>
      </c>
      <c r="E193" s="9" t="s">
        <v>49</v>
      </c>
      <c r="F193" s="80">
        <v>16</v>
      </c>
      <c r="G193" s="80"/>
      <c r="H193" s="8"/>
      <c r="I193" s="63"/>
      <c r="J193" s="8"/>
    </row>
    <row r="194" spans="2:10" ht="47.25" x14ac:dyDescent="0.25">
      <c r="B194" s="6" t="s">
        <v>305</v>
      </c>
      <c r="C194" s="6" t="s">
        <v>262</v>
      </c>
      <c r="D194" s="64" t="s">
        <v>261</v>
      </c>
      <c r="E194" s="9" t="s">
        <v>49</v>
      </c>
      <c r="F194" s="80">
        <v>460</v>
      </c>
      <c r="G194" s="80"/>
      <c r="H194" s="8"/>
      <c r="I194" s="63"/>
      <c r="J194" s="8"/>
    </row>
    <row r="195" spans="2:10" ht="15.75" customHeight="1" x14ac:dyDescent="0.25">
      <c r="B195" s="62" t="s">
        <v>45</v>
      </c>
      <c r="C195" s="59"/>
      <c r="D195" s="86" t="s">
        <v>267</v>
      </c>
      <c r="E195" s="87"/>
      <c r="F195" s="87"/>
      <c r="G195" s="87"/>
      <c r="H195" s="87"/>
      <c r="I195" s="87"/>
      <c r="J195" s="88"/>
    </row>
    <row r="196" spans="2:10" ht="47.25" x14ac:dyDescent="0.25">
      <c r="B196" s="6" t="s">
        <v>306</v>
      </c>
      <c r="C196" s="6" t="s">
        <v>266</v>
      </c>
      <c r="D196" s="64" t="s">
        <v>265</v>
      </c>
      <c r="E196" s="9" t="s">
        <v>49</v>
      </c>
      <c r="F196" s="80">
        <v>30</v>
      </c>
      <c r="G196" s="80"/>
      <c r="H196" s="8"/>
      <c r="I196" s="63"/>
      <c r="J196" s="8"/>
    </row>
    <row r="197" spans="2:10" ht="63" x14ac:dyDescent="0.25">
      <c r="B197" s="6" t="s">
        <v>307</v>
      </c>
      <c r="C197" s="6" t="s">
        <v>635</v>
      </c>
      <c r="D197" s="78" t="s">
        <v>636</v>
      </c>
      <c r="E197" s="9" t="s">
        <v>49</v>
      </c>
      <c r="F197" s="80">
        <v>1590</v>
      </c>
      <c r="G197" s="80"/>
      <c r="H197" s="8"/>
      <c r="I197" s="63"/>
      <c r="J197" s="8"/>
    </row>
    <row r="198" spans="2:10" ht="47.25" x14ac:dyDescent="0.25">
      <c r="B198" s="6" t="s">
        <v>308</v>
      </c>
      <c r="C198" s="6" t="s">
        <v>465</v>
      </c>
      <c r="D198" s="64" t="s">
        <v>464</v>
      </c>
      <c r="E198" s="9" t="s">
        <v>49</v>
      </c>
      <c r="F198" s="80">
        <v>90</v>
      </c>
      <c r="G198" s="80"/>
      <c r="H198" s="8"/>
      <c r="I198" s="63"/>
      <c r="J198" s="8"/>
    </row>
    <row r="199" spans="2:10" ht="31.5" x14ac:dyDescent="0.25">
      <c r="B199" s="6" t="s">
        <v>309</v>
      </c>
      <c r="C199" s="6" t="s">
        <v>269</v>
      </c>
      <c r="D199" s="64" t="s">
        <v>268</v>
      </c>
      <c r="E199" s="9" t="s">
        <v>79</v>
      </c>
      <c r="F199" s="80">
        <v>118</v>
      </c>
      <c r="G199" s="80"/>
      <c r="H199" s="8"/>
      <c r="I199" s="63"/>
      <c r="J199" s="8"/>
    </row>
    <row r="200" spans="2:10" ht="15.75" x14ac:dyDescent="0.25">
      <c r="B200" s="6" t="s">
        <v>310</v>
      </c>
      <c r="C200" s="6" t="s">
        <v>270</v>
      </c>
      <c r="D200" s="64" t="s">
        <v>633</v>
      </c>
      <c r="E200" s="9" t="s">
        <v>79</v>
      </c>
      <c r="F200" s="80">
        <v>6</v>
      </c>
      <c r="G200" s="80"/>
      <c r="H200" s="8"/>
      <c r="I200" s="63"/>
      <c r="J200" s="8"/>
    </row>
    <row r="201" spans="2:10" ht="63" x14ac:dyDescent="0.25">
      <c r="B201" s="6" t="s">
        <v>466</v>
      </c>
      <c r="C201" s="6" t="s">
        <v>54</v>
      </c>
      <c r="D201" s="64" t="s">
        <v>271</v>
      </c>
      <c r="E201" s="9" t="s">
        <v>52</v>
      </c>
      <c r="F201" s="80">
        <v>13.5</v>
      </c>
      <c r="G201" s="80"/>
      <c r="H201" s="8"/>
      <c r="I201" s="63"/>
      <c r="J201" s="8"/>
    </row>
    <row r="202" spans="2:10" ht="15.75" x14ac:dyDescent="0.25">
      <c r="B202" s="79"/>
      <c r="C202" s="79"/>
      <c r="D202" s="79"/>
      <c r="E202" s="79"/>
      <c r="F202" s="79"/>
      <c r="G202" s="79"/>
      <c r="H202" s="79"/>
      <c r="I202" s="8" t="s">
        <v>23</v>
      </c>
      <c r="J202" s="63"/>
    </row>
    <row r="203" spans="2:10" ht="15.75" x14ac:dyDescent="0.25">
      <c r="B203" s="55" t="s">
        <v>20</v>
      </c>
      <c r="C203" s="55" t="s">
        <v>83</v>
      </c>
      <c r="D203" s="81" t="s">
        <v>139</v>
      </c>
      <c r="E203" s="81"/>
      <c r="F203" s="81"/>
      <c r="G203" s="81"/>
      <c r="H203" s="81"/>
      <c r="I203" s="81"/>
      <c r="J203" s="81"/>
    </row>
    <row r="204" spans="2:10" ht="63" x14ac:dyDescent="0.25">
      <c r="B204" s="9" t="s">
        <v>46</v>
      </c>
      <c r="C204" s="9" t="s">
        <v>84</v>
      </c>
      <c r="D204" s="64" t="s">
        <v>135</v>
      </c>
      <c r="E204" s="6" t="s">
        <v>50</v>
      </c>
      <c r="F204" s="80">
        <f>F90+F91</f>
        <v>1611.7850000000001</v>
      </c>
      <c r="G204" s="80"/>
      <c r="H204" s="8"/>
      <c r="I204" s="63"/>
      <c r="J204" s="8"/>
    </row>
    <row r="205" spans="2:10" ht="78.75" x14ac:dyDescent="0.25">
      <c r="B205" s="9" t="s">
        <v>47</v>
      </c>
      <c r="C205" s="9" t="s">
        <v>86</v>
      </c>
      <c r="D205" s="64" t="s">
        <v>136</v>
      </c>
      <c r="E205" s="6" t="s">
        <v>50</v>
      </c>
      <c r="F205" s="80">
        <f>F204</f>
        <v>1611.7850000000001</v>
      </c>
      <c r="G205" s="80"/>
      <c r="H205" s="8"/>
      <c r="I205" s="63"/>
      <c r="J205" s="8"/>
    </row>
    <row r="206" spans="2:10" ht="63" x14ac:dyDescent="0.25">
      <c r="B206" s="9" t="s">
        <v>144</v>
      </c>
      <c r="C206" s="9" t="s">
        <v>85</v>
      </c>
      <c r="D206" s="64" t="s">
        <v>137</v>
      </c>
      <c r="E206" s="6" t="s">
        <v>50</v>
      </c>
      <c r="F206" s="80">
        <f>F205</f>
        <v>1611.7850000000001</v>
      </c>
      <c r="G206" s="80"/>
      <c r="H206" s="8"/>
      <c r="I206" s="63"/>
      <c r="J206" s="8"/>
    </row>
    <row r="207" spans="2:10" ht="63" x14ac:dyDescent="0.25">
      <c r="B207" s="9" t="s">
        <v>145</v>
      </c>
      <c r="C207" s="9" t="s">
        <v>87</v>
      </c>
      <c r="D207" s="64" t="s">
        <v>138</v>
      </c>
      <c r="E207" s="6" t="s">
        <v>50</v>
      </c>
      <c r="F207" s="80">
        <f>F206</f>
        <v>1611.7850000000001</v>
      </c>
      <c r="G207" s="80"/>
      <c r="H207" s="8"/>
      <c r="I207" s="63"/>
      <c r="J207" s="8"/>
    </row>
    <row r="208" spans="2:10" ht="47.25" x14ac:dyDescent="0.25">
      <c r="B208" s="9" t="s">
        <v>146</v>
      </c>
      <c r="C208" s="56" t="s">
        <v>154</v>
      </c>
      <c r="D208" s="57" t="s">
        <v>463</v>
      </c>
      <c r="E208" s="58" t="s">
        <v>50</v>
      </c>
      <c r="F208" s="82">
        <v>756.67</v>
      </c>
      <c r="G208" s="83"/>
      <c r="H208" s="69"/>
      <c r="I208" s="63"/>
      <c r="J208" s="8"/>
    </row>
    <row r="209" spans="2:10" ht="47.25" x14ac:dyDescent="0.25">
      <c r="B209" s="9" t="s">
        <v>147</v>
      </c>
      <c r="C209" s="56" t="s">
        <v>467</v>
      </c>
      <c r="D209" s="57" t="s">
        <v>468</v>
      </c>
      <c r="E209" s="58" t="s">
        <v>50</v>
      </c>
      <c r="F209" s="82">
        <v>85.82</v>
      </c>
      <c r="G209" s="83"/>
      <c r="H209" s="69"/>
      <c r="I209" s="63"/>
      <c r="J209" s="8"/>
    </row>
    <row r="210" spans="2:10" ht="78.75" x14ac:dyDescent="0.25">
      <c r="B210" s="9" t="s">
        <v>469</v>
      </c>
      <c r="C210" s="56" t="s">
        <v>141</v>
      </c>
      <c r="D210" s="57" t="s">
        <v>155</v>
      </c>
      <c r="E210" s="58" t="s">
        <v>50</v>
      </c>
      <c r="F210" s="89">
        <v>253.62039999999999</v>
      </c>
      <c r="G210" s="89"/>
      <c r="H210" s="69"/>
      <c r="I210" s="63"/>
      <c r="J210" s="8"/>
    </row>
    <row r="211" spans="2:10" ht="15.75" x14ac:dyDescent="0.25">
      <c r="B211" s="79"/>
      <c r="C211" s="79"/>
      <c r="D211" s="79"/>
      <c r="E211" s="79"/>
      <c r="F211" s="79"/>
      <c r="G211" s="79"/>
      <c r="H211" s="79"/>
      <c r="I211" s="10" t="s">
        <v>23</v>
      </c>
      <c r="J211" s="63"/>
    </row>
    <row r="212" spans="2:10" ht="15.75" x14ac:dyDescent="0.25">
      <c r="B212" s="55" t="s">
        <v>148</v>
      </c>
      <c r="C212" s="55" t="s">
        <v>83</v>
      </c>
      <c r="D212" s="81" t="s">
        <v>140</v>
      </c>
      <c r="E212" s="81"/>
      <c r="F212" s="81"/>
      <c r="G212" s="81"/>
      <c r="H212" s="81"/>
      <c r="I212" s="81"/>
      <c r="J212" s="81"/>
    </row>
    <row r="213" spans="2:10" ht="15.75" x14ac:dyDescent="0.25">
      <c r="B213" s="6" t="s">
        <v>149</v>
      </c>
      <c r="C213" s="9" t="s">
        <v>88</v>
      </c>
      <c r="D213" s="5" t="s">
        <v>112</v>
      </c>
      <c r="E213" s="6" t="s">
        <v>52</v>
      </c>
      <c r="F213" s="80">
        <f>F214*0.05</f>
        <v>86.124000000000009</v>
      </c>
      <c r="G213" s="80"/>
      <c r="H213" s="63"/>
      <c r="I213" s="63"/>
      <c r="J213" s="8"/>
    </row>
    <row r="214" spans="2:10" ht="63" x14ac:dyDescent="0.25">
      <c r="B214" s="6" t="s">
        <v>150</v>
      </c>
      <c r="C214" s="9" t="s">
        <v>57</v>
      </c>
      <c r="D214" s="64" t="s">
        <v>58</v>
      </c>
      <c r="E214" s="6" t="s">
        <v>50</v>
      </c>
      <c r="F214" s="80">
        <v>1722.48</v>
      </c>
      <c r="G214" s="80"/>
      <c r="H214" s="8"/>
      <c r="I214" s="63"/>
      <c r="J214" s="8"/>
    </row>
    <row r="215" spans="2:10" ht="47.25" x14ac:dyDescent="0.25">
      <c r="B215" s="6" t="s">
        <v>150</v>
      </c>
      <c r="C215" s="9" t="s">
        <v>458</v>
      </c>
      <c r="D215" s="64" t="s">
        <v>459</v>
      </c>
      <c r="E215" s="6" t="s">
        <v>50</v>
      </c>
      <c r="F215" s="80">
        <v>763.37</v>
      </c>
      <c r="G215" s="80"/>
      <c r="H215" s="8"/>
      <c r="I215" s="63"/>
      <c r="J215" s="8"/>
    </row>
    <row r="216" spans="2:10" ht="63" x14ac:dyDescent="0.25">
      <c r="B216" s="6" t="s">
        <v>193</v>
      </c>
      <c r="C216" s="9" t="s">
        <v>565</v>
      </c>
      <c r="D216" s="64" t="s">
        <v>566</v>
      </c>
      <c r="E216" s="6" t="s">
        <v>50</v>
      </c>
      <c r="F216" s="80">
        <v>756.67</v>
      </c>
      <c r="G216" s="80"/>
      <c r="H216" s="8"/>
      <c r="I216" s="63"/>
      <c r="J216" s="8"/>
    </row>
    <row r="217" spans="2:10" ht="47.25" x14ac:dyDescent="0.25">
      <c r="B217" s="6" t="s">
        <v>194</v>
      </c>
      <c r="C217" s="9" t="s">
        <v>152</v>
      </c>
      <c r="D217" s="64" t="s">
        <v>153</v>
      </c>
      <c r="E217" s="6" t="s">
        <v>49</v>
      </c>
      <c r="F217" s="80">
        <v>564.32000000000005</v>
      </c>
      <c r="G217" s="80"/>
      <c r="H217" s="8"/>
      <c r="I217" s="63"/>
      <c r="J217" s="8"/>
    </row>
    <row r="218" spans="2:10" ht="31.5" x14ac:dyDescent="0.25">
      <c r="B218" s="6" t="s">
        <v>195</v>
      </c>
      <c r="C218" s="9" t="s">
        <v>114</v>
      </c>
      <c r="D218" s="64" t="s">
        <v>115</v>
      </c>
      <c r="E218" s="6" t="s">
        <v>49</v>
      </c>
      <c r="F218" s="80">
        <v>21.2</v>
      </c>
      <c r="G218" s="80"/>
      <c r="H218" s="8"/>
      <c r="I218" s="63"/>
      <c r="J218" s="8"/>
    </row>
    <row r="219" spans="2:10" ht="15.75" x14ac:dyDescent="0.25">
      <c r="B219" s="79"/>
      <c r="C219" s="79"/>
      <c r="D219" s="79"/>
      <c r="E219" s="79"/>
      <c r="F219" s="79"/>
      <c r="G219" s="79"/>
      <c r="H219" s="79"/>
      <c r="I219" s="10" t="s">
        <v>23</v>
      </c>
      <c r="J219" s="63"/>
    </row>
    <row r="220" spans="2:10" ht="15.75" x14ac:dyDescent="0.25">
      <c r="B220" s="55" t="s">
        <v>196</v>
      </c>
      <c r="C220" s="55" t="s">
        <v>101</v>
      </c>
      <c r="D220" s="81" t="s">
        <v>102</v>
      </c>
      <c r="E220" s="81"/>
      <c r="F220" s="81"/>
      <c r="G220" s="81"/>
      <c r="H220" s="81"/>
      <c r="I220" s="81"/>
      <c r="J220" s="81"/>
    </row>
    <row r="221" spans="2:10" ht="47.25" x14ac:dyDescent="0.25">
      <c r="B221" s="9" t="s">
        <v>197</v>
      </c>
      <c r="C221" s="9" t="s">
        <v>91</v>
      </c>
      <c r="D221" s="5" t="s">
        <v>143</v>
      </c>
      <c r="E221" s="6" t="s">
        <v>50</v>
      </c>
      <c r="F221" s="80">
        <f>F204*(2/3)</f>
        <v>1074.5233333333333</v>
      </c>
      <c r="G221" s="80"/>
      <c r="H221" s="8"/>
      <c r="I221" s="63"/>
      <c r="J221" s="8"/>
    </row>
    <row r="222" spans="2:10" ht="15.75" x14ac:dyDescent="0.25">
      <c r="B222" s="9" t="s">
        <v>198</v>
      </c>
      <c r="C222" s="9" t="s">
        <v>113</v>
      </c>
      <c r="D222" s="5" t="s">
        <v>142</v>
      </c>
      <c r="E222" s="6" t="s">
        <v>50</v>
      </c>
      <c r="F222" s="80">
        <f>F204*(1/3)</f>
        <v>537.26166666666666</v>
      </c>
      <c r="G222" s="80"/>
      <c r="H222" s="8"/>
      <c r="I222" s="63"/>
      <c r="J222" s="8"/>
    </row>
    <row r="223" spans="2:10" ht="47.25" x14ac:dyDescent="0.25">
      <c r="B223" s="9" t="s">
        <v>203</v>
      </c>
      <c r="C223" s="9" t="s">
        <v>93</v>
      </c>
      <c r="D223" s="5" t="s">
        <v>92</v>
      </c>
      <c r="E223" s="6" t="s">
        <v>50</v>
      </c>
      <c r="F223" s="80">
        <f>F205</f>
        <v>1611.7850000000001</v>
      </c>
      <c r="G223" s="80"/>
      <c r="H223" s="8"/>
      <c r="I223" s="63"/>
      <c r="J223" s="8"/>
    </row>
    <row r="224" spans="2:10" ht="31.5" x14ac:dyDescent="0.25">
      <c r="B224" s="9" t="s">
        <v>204</v>
      </c>
      <c r="C224" s="9" t="s">
        <v>90</v>
      </c>
      <c r="D224" s="5" t="s">
        <v>89</v>
      </c>
      <c r="E224" s="6" t="s">
        <v>50</v>
      </c>
      <c r="F224" s="80">
        <f>SUM(F221:G223)</f>
        <v>3223.5699999999997</v>
      </c>
      <c r="G224" s="80"/>
      <c r="H224" s="8"/>
      <c r="I224" s="63"/>
      <c r="J224" s="8"/>
    </row>
    <row r="225" spans="2:10" ht="31.5" x14ac:dyDescent="0.25">
      <c r="B225" s="9" t="s">
        <v>205</v>
      </c>
      <c r="C225" s="9" t="s">
        <v>95</v>
      </c>
      <c r="D225" s="5" t="s">
        <v>94</v>
      </c>
      <c r="E225" s="6" t="s">
        <v>50</v>
      </c>
      <c r="F225" s="80">
        <f>15.12*3</f>
        <v>45.36</v>
      </c>
      <c r="G225" s="80"/>
      <c r="H225" s="8"/>
      <c r="I225" s="63"/>
      <c r="J225" s="8"/>
    </row>
    <row r="226" spans="2:10" ht="31.5" x14ac:dyDescent="0.25">
      <c r="B226" s="9" t="s">
        <v>206</v>
      </c>
      <c r="C226" s="9" t="s">
        <v>97</v>
      </c>
      <c r="D226" s="5" t="s">
        <v>96</v>
      </c>
      <c r="E226" s="6" t="s">
        <v>50</v>
      </c>
      <c r="F226" s="80">
        <f>(F100+F99+F97+F95)*3</f>
        <v>204.75</v>
      </c>
      <c r="G226" s="80"/>
      <c r="H226" s="8"/>
      <c r="I226" s="63"/>
      <c r="J226" s="8"/>
    </row>
    <row r="227" spans="2:10" ht="15.75" x14ac:dyDescent="0.25">
      <c r="B227" s="79"/>
      <c r="C227" s="79"/>
      <c r="D227" s="79"/>
      <c r="E227" s="79"/>
      <c r="F227" s="79"/>
      <c r="G227" s="79"/>
      <c r="H227" s="79"/>
      <c r="I227" s="10" t="s">
        <v>23</v>
      </c>
      <c r="J227" s="63"/>
    </row>
    <row r="228" spans="2:10" ht="15.75" x14ac:dyDescent="0.25">
      <c r="B228" s="55" t="s">
        <v>207</v>
      </c>
      <c r="C228" s="55" t="s">
        <v>325</v>
      </c>
      <c r="D228" s="81" t="s">
        <v>324</v>
      </c>
      <c r="E228" s="81"/>
      <c r="F228" s="81"/>
      <c r="G228" s="81"/>
      <c r="H228" s="81"/>
      <c r="I228" s="81"/>
      <c r="J228" s="81"/>
    </row>
    <row r="229" spans="2:10" ht="78.75" x14ac:dyDescent="0.25">
      <c r="B229" s="9" t="s">
        <v>208</v>
      </c>
      <c r="C229" s="9" t="s">
        <v>364</v>
      </c>
      <c r="D229" s="64" t="s">
        <v>363</v>
      </c>
      <c r="E229" s="6" t="s">
        <v>79</v>
      </c>
      <c r="F229" s="80">
        <v>3</v>
      </c>
      <c r="G229" s="80"/>
      <c r="H229" s="8"/>
      <c r="I229" s="63"/>
      <c r="J229" s="8"/>
    </row>
    <row r="230" spans="2:10" ht="63" x14ac:dyDescent="0.25">
      <c r="B230" s="6" t="s">
        <v>209</v>
      </c>
      <c r="C230" s="9" t="s">
        <v>365</v>
      </c>
      <c r="D230" s="5" t="s">
        <v>366</v>
      </c>
      <c r="E230" s="6" t="s">
        <v>50</v>
      </c>
      <c r="F230" s="80">
        <v>1.44</v>
      </c>
      <c r="G230" s="80"/>
      <c r="H230" s="8"/>
      <c r="I230" s="63"/>
      <c r="J230" s="8"/>
    </row>
    <row r="231" spans="2:10" ht="78.75" x14ac:dyDescent="0.25">
      <c r="B231" s="9" t="s">
        <v>367</v>
      </c>
      <c r="C231" s="9" t="s">
        <v>383</v>
      </c>
      <c r="D231" s="5" t="s">
        <v>382</v>
      </c>
      <c r="E231" s="6" t="s">
        <v>79</v>
      </c>
      <c r="F231" s="80">
        <v>5</v>
      </c>
      <c r="G231" s="80"/>
      <c r="H231" s="8"/>
      <c r="I231" s="63"/>
      <c r="J231" s="8"/>
    </row>
    <row r="232" spans="2:10" ht="78.75" x14ac:dyDescent="0.25">
      <c r="B232" s="6" t="s">
        <v>368</v>
      </c>
      <c r="C232" s="9" t="s">
        <v>384</v>
      </c>
      <c r="D232" s="5" t="s">
        <v>634</v>
      </c>
      <c r="E232" s="6" t="s">
        <v>79</v>
      </c>
      <c r="F232" s="80">
        <v>1</v>
      </c>
      <c r="G232" s="80"/>
      <c r="H232" s="8"/>
      <c r="I232" s="63"/>
      <c r="J232" s="8"/>
    </row>
    <row r="233" spans="2:10" ht="63" x14ac:dyDescent="0.25">
      <c r="B233" s="9" t="s">
        <v>369</v>
      </c>
      <c r="C233" s="9" t="s">
        <v>535</v>
      </c>
      <c r="D233" s="5" t="s">
        <v>534</v>
      </c>
      <c r="E233" s="6" t="s">
        <v>79</v>
      </c>
      <c r="F233" s="80">
        <v>7</v>
      </c>
      <c r="G233" s="80"/>
      <c r="H233" s="8"/>
      <c r="I233" s="63"/>
      <c r="J233" s="8"/>
    </row>
    <row r="234" spans="2:10" ht="47.25" x14ac:dyDescent="0.25">
      <c r="B234" s="6" t="s">
        <v>370</v>
      </c>
      <c r="C234" s="9" t="s">
        <v>537</v>
      </c>
      <c r="D234" s="5" t="s">
        <v>536</v>
      </c>
      <c r="E234" s="6" t="s">
        <v>79</v>
      </c>
      <c r="F234" s="80">
        <v>7</v>
      </c>
      <c r="G234" s="80"/>
      <c r="H234" s="8"/>
      <c r="I234" s="63"/>
      <c r="J234" s="8"/>
    </row>
    <row r="235" spans="2:10" ht="31.5" x14ac:dyDescent="0.25">
      <c r="B235" s="9" t="s">
        <v>371</v>
      </c>
      <c r="C235" s="9" t="s">
        <v>539</v>
      </c>
      <c r="D235" s="5" t="s">
        <v>538</v>
      </c>
      <c r="E235" s="6" t="s">
        <v>79</v>
      </c>
      <c r="F235" s="80">
        <v>7</v>
      </c>
      <c r="G235" s="80"/>
      <c r="H235" s="8"/>
      <c r="I235" s="63"/>
      <c r="J235" s="8"/>
    </row>
    <row r="236" spans="2:10" ht="31.5" x14ac:dyDescent="0.25">
      <c r="B236" s="6" t="s">
        <v>372</v>
      </c>
      <c r="C236" s="9" t="s">
        <v>541</v>
      </c>
      <c r="D236" s="5" t="s">
        <v>540</v>
      </c>
      <c r="E236" s="6" t="s">
        <v>79</v>
      </c>
      <c r="F236" s="80">
        <v>8</v>
      </c>
      <c r="G236" s="80"/>
      <c r="H236" s="8"/>
      <c r="I236" s="63"/>
      <c r="J236" s="8"/>
    </row>
    <row r="237" spans="2:10" ht="47.25" x14ac:dyDescent="0.25">
      <c r="B237" s="9" t="s">
        <v>373</v>
      </c>
      <c r="C237" s="9" t="s">
        <v>385</v>
      </c>
      <c r="D237" s="5" t="s">
        <v>386</v>
      </c>
      <c r="E237" s="6" t="s">
        <v>50</v>
      </c>
      <c r="F237" s="80">
        <v>3</v>
      </c>
      <c r="G237" s="80"/>
      <c r="H237" s="8"/>
      <c r="I237" s="63"/>
      <c r="J237" s="8"/>
    </row>
    <row r="238" spans="2:10" ht="47.25" x14ac:dyDescent="0.25">
      <c r="B238" s="6" t="s">
        <v>374</v>
      </c>
      <c r="C238" s="9" t="s">
        <v>385</v>
      </c>
      <c r="D238" s="5" t="s">
        <v>387</v>
      </c>
      <c r="E238" s="6" t="s">
        <v>50</v>
      </c>
      <c r="F238" s="80">
        <v>1.272</v>
      </c>
      <c r="G238" s="80"/>
      <c r="H238" s="8"/>
      <c r="I238" s="63"/>
      <c r="J238" s="8"/>
    </row>
    <row r="239" spans="2:10" ht="47.25" x14ac:dyDescent="0.25">
      <c r="B239" s="9" t="s">
        <v>375</v>
      </c>
      <c r="C239" s="9" t="s">
        <v>385</v>
      </c>
      <c r="D239" s="5" t="s">
        <v>388</v>
      </c>
      <c r="E239" s="6" t="s">
        <v>50</v>
      </c>
      <c r="F239" s="80">
        <v>1.764</v>
      </c>
      <c r="G239" s="80"/>
      <c r="H239" s="8"/>
      <c r="I239" s="63"/>
      <c r="J239" s="8"/>
    </row>
    <row r="240" spans="2:10" ht="47.25" x14ac:dyDescent="0.25">
      <c r="B240" s="6" t="s">
        <v>376</v>
      </c>
      <c r="C240" s="9" t="s">
        <v>385</v>
      </c>
      <c r="D240" s="5" t="s">
        <v>389</v>
      </c>
      <c r="E240" s="6" t="s">
        <v>50</v>
      </c>
      <c r="F240" s="80">
        <v>1.0125</v>
      </c>
      <c r="G240" s="80"/>
      <c r="H240" s="8"/>
      <c r="I240" s="63"/>
      <c r="J240" s="8"/>
    </row>
    <row r="241" spans="2:10" ht="47.25" x14ac:dyDescent="0.25">
      <c r="B241" s="9" t="s">
        <v>377</v>
      </c>
      <c r="C241" s="9" t="s">
        <v>385</v>
      </c>
      <c r="D241" s="5" t="s">
        <v>390</v>
      </c>
      <c r="E241" s="6" t="s">
        <v>50</v>
      </c>
      <c r="F241" s="80">
        <v>1.665</v>
      </c>
      <c r="G241" s="80"/>
      <c r="H241" s="8"/>
      <c r="I241" s="63"/>
      <c r="J241" s="8"/>
    </row>
    <row r="242" spans="2:10" ht="63" x14ac:dyDescent="0.25">
      <c r="B242" s="6" t="s">
        <v>378</v>
      </c>
      <c r="C242" s="9" t="s">
        <v>544</v>
      </c>
      <c r="D242" s="5" t="s">
        <v>542</v>
      </c>
      <c r="E242" s="6" t="s">
        <v>543</v>
      </c>
      <c r="F242" s="80">
        <v>2</v>
      </c>
      <c r="G242" s="80"/>
      <c r="H242" s="8"/>
      <c r="I242" s="63"/>
      <c r="J242" s="8"/>
    </row>
    <row r="243" spans="2:10" ht="47.25" x14ac:dyDescent="0.25">
      <c r="B243" s="9" t="s">
        <v>379</v>
      </c>
      <c r="C243" s="9" t="s">
        <v>392</v>
      </c>
      <c r="D243" s="5" t="s">
        <v>391</v>
      </c>
      <c r="E243" s="6" t="s">
        <v>79</v>
      </c>
      <c r="F243" s="80">
        <v>5</v>
      </c>
      <c r="G243" s="80"/>
      <c r="H243" s="8"/>
      <c r="I243" s="63"/>
      <c r="J243" s="8"/>
    </row>
    <row r="244" spans="2:10" ht="47.25" x14ac:dyDescent="0.25">
      <c r="B244" s="6" t="s">
        <v>380</v>
      </c>
      <c r="C244" s="9" t="s">
        <v>546</v>
      </c>
      <c r="D244" s="5" t="s">
        <v>545</v>
      </c>
      <c r="E244" s="6" t="s">
        <v>79</v>
      </c>
      <c r="F244" s="80">
        <v>1</v>
      </c>
      <c r="G244" s="80"/>
      <c r="H244" s="8"/>
      <c r="I244" s="63"/>
      <c r="J244" s="8"/>
    </row>
    <row r="245" spans="2:10" ht="63" x14ac:dyDescent="0.25">
      <c r="B245" s="9" t="s">
        <v>381</v>
      </c>
      <c r="C245" s="9" t="s">
        <v>548</v>
      </c>
      <c r="D245" s="5" t="s">
        <v>547</v>
      </c>
      <c r="E245" s="6" t="s">
        <v>79</v>
      </c>
      <c r="F245" s="80">
        <v>1</v>
      </c>
      <c r="G245" s="80"/>
      <c r="H245" s="8"/>
      <c r="I245" s="63"/>
      <c r="J245" s="8"/>
    </row>
    <row r="246" spans="2:10" ht="31.5" x14ac:dyDescent="0.25">
      <c r="B246" s="6" t="s">
        <v>557</v>
      </c>
      <c r="C246" s="9" t="s">
        <v>550</v>
      </c>
      <c r="D246" s="5" t="s">
        <v>549</v>
      </c>
      <c r="E246" s="6" t="s">
        <v>79</v>
      </c>
      <c r="F246" s="80">
        <v>2</v>
      </c>
      <c r="G246" s="80"/>
      <c r="H246" s="8"/>
      <c r="I246" s="63"/>
      <c r="J246" s="8"/>
    </row>
    <row r="247" spans="2:10" ht="47.25" x14ac:dyDescent="0.25">
      <c r="B247" s="9" t="s">
        <v>558</v>
      </c>
      <c r="C247" s="9" t="s">
        <v>552</v>
      </c>
      <c r="D247" s="5" t="s">
        <v>551</v>
      </c>
      <c r="E247" s="6" t="s">
        <v>79</v>
      </c>
      <c r="F247" s="80">
        <v>1</v>
      </c>
      <c r="G247" s="80"/>
      <c r="H247" s="8"/>
      <c r="I247" s="63"/>
      <c r="J247" s="8"/>
    </row>
    <row r="248" spans="2:10" ht="31.5" x14ac:dyDescent="0.25">
      <c r="B248" s="6" t="s">
        <v>559</v>
      </c>
      <c r="C248" s="9" t="s">
        <v>394</v>
      </c>
      <c r="D248" s="5" t="s">
        <v>393</v>
      </c>
      <c r="E248" s="6" t="s">
        <v>79</v>
      </c>
      <c r="F248" s="80">
        <v>8</v>
      </c>
      <c r="G248" s="80"/>
      <c r="H248" s="8"/>
      <c r="I248" s="63"/>
      <c r="J248" s="8"/>
    </row>
    <row r="249" spans="2:10" ht="31.5" x14ac:dyDescent="0.25">
      <c r="B249" s="9" t="s">
        <v>560</v>
      </c>
      <c r="C249" s="9" t="s">
        <v>396</v>
      </c>
      <c r="D249" s="5" t="s">
        <v>395</v>
      </c>
      <c r="E249" s="6" t="s">
        <v>79</v>
      </c>
      <c r="F249" s="80">
        <v>2</v>
      </c>
      <c r="G249" s="80"/>
      <c r="H249" s="8"/>
      <c r="I249" s="63"/>
      <c r="J249" s="8"/>
    </row>
    <row r="250" spans="2:10" ht="31.5" x14ac:dyDescent="0.25">
      <c r="B250" s="6" t="s">
        <v>561</v>
      </c>
      <c r="C250" s="9" t="s">
        <v>554</v>
      </c>
      <c r="D250" s="5" t="s">
        <v>553</v>
      </c>
      <c r="E250" s="6" t="s">
        <v>79</v>
      </c>
      <c r="F250" s="80">
        <v>2</v>
      </c>
      <c r="G250" s="80"/>
      <c r="H250" s="8"/>
      <c r="I250" s="63"/>
      <c r="J250" s="8"/>
    </row>
    <row r="251" spans="2:10" ht="47.25" x14ac:dyDescent="0.25">
      <c r="B251" s="9" t="s">
        <v>562</v>
      </c>
      <c r="C251" s="9" t="s">
        <v>398</v>
      </c>
      <c r="D251" s="5" t="s">
        <v>397</v>
      </c>
      <c r="E251" s="6" t="s">
        <v>79</v>
      </c>
      <c r="F251" s="80">
        <v>6</v>
      </c>
      <c r="G251" s="80"/>
      <c r="H251" s="8"/>
      <c r="I251" s="63"/>
      <c r="J251" s="8"/>
    </row>
    <row r="252" spans="2:10" ht="47.25" x14ac:dyDescent="0.25">
      <c r="B252" s="6" t="s">
        <v>563</v>
      </c>
      <c r="C252" s="9" t="s">
        <v>400</v>
      </c>
      <c r="D252" s="5" t="s">
        <v>399</v>
      </c>
      <c r="E252" s="6" t="s">
        <v>79</v>
      </c>
      <c r="F252" s="80">
        <v>1</v>
      </c>
      <c r="G252" s="80"/>
      <c r="H252" s="8"/>
      <c r="I252" s="63"/>
      <c r="J252" s="8"/>
    </row>
    <row r="253" spans="2:10" ht="31.5" x14ac:dyDescent="0.25">
      <c r="B253" s="9" t="s">
        <v>564</v>
      </c>
      <c r="C253" s="9" t="s">
        <v>556</v>
      </c>
      <c r="D253" s="5" t="s">
        <v>555</v>
      </c>
      <c r="E253" s="6" t="s">
        <v>543</v>
      </c>
      <c r="F253" s="80">
        <v>1</v>
      </c>
      <c r="G253" s="80"/>
      <c r="H253" s="8"/>
      <c r="I253" s="63"/>
      <c r="J253" s="8"/>
    </row>
    <row r="254" spans="2:10" ht="15.75" x14ac:dyDescent="0.25">
      <c r="B254" s="79"/>
      <c r="C254" s="79"/>
      <c r="D254" s="79"/>
      <c r="E254" s="79"/>
      <c r="F254" s="79"/>
      <c r="G254" s="79"/>
      <c r="H254" s="79"/>
      <c r="I254" s="8" t="s">
        <v>23</v>
      </c>
      <c r="J254" s="63"/>
    </row>
    <row r="255" spans="2:10" ht="15.75" x14ac:dyDescent="0.25">
      <c r="B255" s="55" t="s">
        <v>24</v>
      </c>
      <c r="C255" s="55" t="s">
        <v>103</v>
      </c>
      <c r="D255" s="81" t="s">
        <v>104</v>
      </c>
      <c r="E255" s="81"/>
      <c r="F255" s="81"/>
      <c r="G255" s="81"/>
      <c r="H255" s="81"/>
      <c r="I255" s="81"/>
      <c r="J255" s="81"/>
    </row>
    <row r="256" spans="2:10" ht="31.5" x14ac:dyDescent="0.25">
      <c r="B256" s="9" t="s">
        <v>326</v>
      </c>
      <c r="C256" s="9" t="s">
        <v>99</v>
      </c>
      <c r="D256" s="64" t="s">
        <v>98</v>
      </c>
      <c r="E256" s="6" t="s">
        <v>50</v>
      </c>
      <c r="F256" s="80">
        <f>F25</f>
        <v>1577.76</v>
      </c>
      <c r="G256" s="80"/>
      <c r="H256" s="8"/>
      <c r="I256" s="63"/>
      <c r="J256" s="8"/>
    </row>
    <row r="257" spans="1:32" ht="31.5" x14ac:dyDescent="0.25">
      <c r="B257" s="6" t="s">
        <v>327</v>
      </c>
      <c r="C257" s="9" t="s">
        <v>53</v>
      </c>
      <c r="D257" s="5" t="s">
        <v>56</v>
      </c>
      <c r="E257" s="6" t="s">
        <v>52</v>
      </c>
      <c r="F257" s="80">
        <v>100</v>
      </c>
      <c r="G257" s="80"/>
      <c r="H257" s="8"/>
      <c r="I257" s="63"/>
      <c r="J257" s="8"/>
    </row>
    <row r="258" spans="1:32" ht="15.75" x14ac:dyDescent="0.25">
      <c r="B258" s="79"/>
      <c r="C258" s="79"/>
      <c r="D258" s="79"/>
      <c r="E258" s="79"/>
      <c r="F258" s="79"/>
      <c r="G258" s="79"/>
      <c r="H258" s="79"/>
      <c r="I258" s="8" t="s">
        <v>23</v>
      </c>
      <c r="J258" s="63"/>
    </row>
    <row r="259" spans="1:32" ht="29.25" customHeight="1" x14ac:dyDescent="0.25">
      <c r="B259" s="85" t="s">
        <v>11</v>
      </c>
      <c r="C259" s="85"/>
      <c r="D259" s="85"/>
      <c r="E259" s="85"/>
      <c r="F259" s="85"/>
      <c r="G259" s="85"/>
      <c r="H259" s="85"/>
      <c r="I259" s="85"/>
      <c r="J259" s="11"/>
    </row>
    <row r="260" spans="1:32" ht="15.75" x14ac:dyDescent="0.25">
      <c r="B260" s="12"/>
      <c r="C260" s="13"/>
      <c r="D260" s="14"/>
      <c r="E260" s="15"/>
      <c r="F260" s="16"/>
      <c r="G260" s="16"/>
      <c r="H260" s="17"/>
      <c r="I260" s="18"/>
      <c r="J260" s="19"/>
    </row>
    <row r="261" spans="1:32" ht="15.75" x14ac:dyDescent="0.25">
      <c r="A261" s="20"/>
      <c r="B261" s="60"/>
      <c r="C261" s="21"/>
      <c r="D261" s="22"/>
      <c r="E261" s="21"/>
      <c r="F261" s="23"/>
      <c r="G261" s="23"/>
      <c r="H261" s="24"/>
      <c r="I261" s="18"/>
      <c r="J261" s="19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</row>
    <row r="262" spans="1:32" ht="15.75" customHeight="1" x14ac:dyDescent="0.25">
      <c r="A262" s="20"/>
      <c r="B262" s="60"/>
      <c r="C262" s="21"/>
      <c r="D262" s="22"/>
      <c r="E262" s="21"/>
      <c r="F262" s="23"/>
      <c r="G262" s="23"/>
      <c r="H262" s="84" t="s">
        <v>151</v>
      </c>
      <c r="I262" s="84"/>
      <c r="J262" s="84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</row>
    <row r="263" spans="1:32" ht="15.75" x14ac:dyDescent="0.25">
      <c r="A263" s="20"/>
      <c r="B263" s="60"/>
      <c r="C263" s="21"/>
      <c r="D263" s="22"/>
      <c r="E263" s="21"/>
      <c r="F263" s="23"/>
      <c r="G263" s="23"/>
      <c r="H263" s="24"/>
      <c r="I263" s="18"/>
      <c r="J263" s="19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</row>
    <row r="264" spans="1:32" ht="15.75" x14ac:dyDescent="0.25">
      <c r="A264" s="20"/>
      <c r="B264" s="72"/>
      <c r="C264" s="72"/>
      <c r="D264" s="22"/>
      <c r="E264" s="72"/>
      <c r="F264" s="23"/>
      <c r="G264" s="23"/>
      <c r="H264" s="24"/>
      <c r="I264" s="18"/>
      <c r="J264" s="19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</row>
    <row r="265" spans="1:32" ht="15.75" x14ac:dyDescent="0.25">
      <c r="A265" s="20"/>
      <c r="B265" s="72"/>
      <c r="C265" s="72"/>
      <c r="D265" s="22"/>
      <c r="E265" s="72"/>
      <c r="F265" s="23"/>
      <c r="G265" s="23"/>
      <c r="H265" s="24"/>
      <c r="I265" s="18"/>
      <c r="J265" s="19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</row>
    <row r="266" spans="1:32" ht="15.75" x14ac:dyDescent="0.25">
      <c r="A266" s="20"/>
      <c r="B266" s="60"/>
      <c r="C266" s="21"/>
      <c r="D266" s="22"/>
      <c r="E266" s="21"/>
      <c r="F266" s="23"/>
      <c r="G266" s="23"/>
      <c r="H266" s="24"/>
      <c r="I266" s="18"/>
      <c r="J266" s="19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</row>
    <row r="267" spans="1:32" ht="15.75" x14ac:dyDescent="0.25">
      <c r="A267" s="20"/>
      <c r="B267" s="60"/>
      <c r="C267" s="21"/>
      <c r="D267" s="22"/>
      <c r="E267" s="21"/>
      <c r="F267" s="23"/>
      <c r="G267" s="23"/>
      <c r="H267" s="24"/>
      <c r="I267" s="18"/>
      <c r="J267" s="19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</row>
    <row r="268" spans="1:32" ht="15.75" x14ac:dyDescent="0.25">
      <c r="A268" s="20"/>
      <c r="B268" s="60"/>
      <c r="C268" s="21"/>
      <c r="D268" s="22"/>
      <c r="E268" s="21"/>
      <c r="F268" s="23"/>
      <c r="G268" s="23"/>
      <c r="H268" s="24"/>
      <c r="I268" s="18"/>
      <c r="J268" s="19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</row>
    <row r="269" spans="1:32" ht="15.75" x14ac:dyDescent="0.25">
      <c r="A269" s="20"/>
      <c r="B269" s="60"/>
      <c r="C269" s="21"/>
      <c r="D269" s="22"/>
      <c r="E269" s="21"/>
      <c r="F269" s="23"/>
      <c r="G269" s="23"/>
      <c r="H269" s="24"/>
      <c r="I269" s="18"/>
      <c r="J269" s="19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</row>
    <row r="270" spans="1:32" ht="15.75" x14ac:dyDescent="0.25">
      <c r="A270" s="20"/>
      <c r="B270" s="60"/>
      <c r="C270" s="21"/>
      <c r="D270" s="22"/>
      <c r="E270" s="21"/>
      <c r="F270" s="23"/>
      <c r="G270" s="23"/>
      <c r="H270" s="24"/>
      <c r="I270" s="18"/>
      <c r="J270" s="19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</row>
    <row r="271" spans="1:32" ht="15.75" x14ac:dyDescent="0.25">
      <c r="A271" s="20"/>
      <c r="B271" s="60"/>
      <c r="C271" s="21"/>
      <c r="D271" s="22"/>
      <c r="E271" s="21"/>
      <c r="F271" s="23"/>
      <c r="G271" s="23"/>
      <c r="H271" s="24"/>
      <c r="I271" s="18"/>
      <c r="J271" s="19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</row>
    <row r="272" spans="1:32" ht="15.75" x14ac:dyDescent="0.25">
      <c r="A272" s="20"/>
      <c r="B272" s="60"/>
      <c r="C272" s="21"/>
      <c r="D272" s="22"/>
      <c r="E272" s="21"/>
      <c r="F272" s="23"/>
      <c r="G272" s="23"/>
      <c r="H272" s="24"/>
      <c r="I272" s="18"/>
      <c r="J272" s="19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</row>
    <row r="273" spans="1:32" ht="15.75" x14ac:dyDescent="0.25">
      <c r="A273" s="20"/>
      <c r="B273" s="60"/>
      <c r="C273" s="21"/>
      <c r="D273" s="22"/>
      <c r="E273" s="21"/>
      <c r="F273" s="23"/>
      <c r="G273" s="23"/>
      <c r="H273" s="24"/>
      <c r="I273" s="18"/>
      <c r="J273" s="19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</row>
    <row r="274" spans="1:32" ht="15.75" x14ac:dyDescent="0.25">
      <c r="A274" s="20"/>
      <c r="B274" s="60"/>
      <c r="C274" s="21"/>
      <c r="D274" s="22"/>
      <c r="E274" s="21"/>
      <c r="F274" s="23"/>
      <c r="G274" s="23"/>
      <c r="H274" s="24"/>
      <c r="I274" s="18"/>
      <c r="J274" s="19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</row>
    <row r="275" spans="1:32" ht="15.75" x14ac:dyDescent="0.25">
      <c r="A275" s="20"/>
      <c r="B275" s="60"/>
      <c r="C275" s="21"/>
      <c r="D275" s="22"/>
      <c r="E275" s="21"/>
      <c r="F275" s="23"/>
      <c r="G275" s="23"/>
      <c r="H275" s="24"/>
      <c r="I275" s="18"/>
      <c r="J275" s="19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</row>
    <row r="276" spans="1:32" ht="15.75" x14ac:dyDescent="0.25">
      <c r="A276" s="20"/>
      <c r="B276" s="60"/>
      <c r="C276" s="21"/>
      <c r="D276" s="22"/>
      <c r="E276" s="21"/>
      <c r="F276" s="23"/>
      <c r="G276" s="23"/>
      <c r="H276" s="24"/>
      <c r="I276" s="18"/>
      <c r="J276" s="19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</row>
    <row r="277" spans="1:32" ht="15.75" x14ac:dyDescent="0.25">
      <c r="A277" s="20"/>
      <c r="B277" s="60"/>
      <c r="C277" s="21"/>
      <c r="D277" s="22"/>
      <c r="E277" s="21"/>
      <c r="F277" s="23"/>
      <c r="G277" s="23"/>
      <c r="H277" s="24"/>
      <c r="I277" s="18"/>
      <c r="J277" s="19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</row>
    <row r="278" spans="1:32" ht="15.75" x14ac:dyDescent="0.25">
      <c r="A278" s="20"/>
      <c r="B278" s="60"/>
      <c r="C278" s="21"/>
      <c r="D278" s="22"/>
      <c r="E278" s="21"/>
      <c r="F278" s="23"/>
      <c r="G278" s="23"/>
      <c r="H278" s="24"/>
      <c r="I278" s="18"/>
      <c r="J278" s="19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</row>
    <row r="279" spans="1:32" x14ac:dyDescent="0.25">
      <c r="A279" s="20"/>
      <c r="B279" s="60"/>
      <c r="C279" s="21"/>
      <c r="D279" s="22"/>
      <c r="E279" s="21"/>
      <c r="F279" s="23"/>
      <c r="G279" s="23"/>
      <c r="H279" s="24"/>
      <c r="I279" s="24"/>
      <c r="J279" s="19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</row>
    <row r="280" spans="1:32" ht="15" customHeight="1" x14ac:dyDescent="0.25">
      <c r="A280" s="20"/>
      <c r="B280" s="61"/>
      <c r="C280" s="25"/>
      <c r="D280" s="26"/>
      <c r="E280" s="27"/>
      <c r="F280" s="28"/>
      <c r="G280" s="29"/>
      <c r="H280" s="30"/>
      <c r="I280" s="30"/>
      <c r="J280" s="3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</row>
    <row r="281" spans="1:32" ht="15" customHeight="1" x14ac:dyDescent="0.25">
      <c r="A281" s="20"/>
      <c r="B281" s="117"/>
      <c r="C281" s="117"/>
      <c r="D281" s="117"/>
      <c r="E281" s="73"/>
      <c r="F281" s="28"/>
      <c r="G281" s="74"/>
      <c r="H281" s="116"/>
      <c r="I281" s="116"/>
      <c r="J281" s="116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</row>
    <row r="282" spans="1:32" ht="15" customHeight="1" x14ac:dyDescent="0.25">
      <c r="A282" s="20"/>
      <c r="B282" s="75"/>
      <c r="C282" s="75"/>
      <c r="D282" s="114"/>
      <c r="E282" s="114"/>
      <c r="F282" s="28"/>
      <c r="G282" s="76"/>
      <c r="H282" s="119"/>
      <c r="I282" s="119"/>
      <c r="J282" s="119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</row>
    <row r="283" spans="1:32" ht="15" customHeight="1" x14ac:dyDescent="0.25">
      <c r="A283" s="20"/>
      <c r="B283" s="118"/>
      <c r="C283" s="118"/>
      <c r="D283" s="76"/>
      <c r="E283" s="77"/>
      <c r="F283" s="28"/>
      <c r="G283" s="76"/>
      <c r="H283" s="119"/>
      <c r="I283" s="119"/>
      <c r="J283" s="119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</row>
    <row r="284" spans="1:32" ht="15" customHeight="1" x14ac:dyDescent="0.25">
      <c r="A284" s="20"/>
      <c r="B284" s="31"/>
      <c r="C284" s="31"/>
      <c r="D284" s="32"/>
      <c r="E284" s="21"/>
      <c r="F284" s="23"/>
      <c r="G284" s="23"/>
      <c r="H284" s="24"/>
      <c r="I284" s="24"/>
      <c r="J284" s="19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</row>
    <row r="285" spans="1:32" ht="15" customHeight="1" x14ac:dyDescent="0.25">
      <c r="A285" s="20"/>
      <c r="B285" s="60"/>
      <c r="C285" s="21"/>
      <c r="D285" s="22"/>
      <c r="E285" s="21"/>
      <c r="F285" s="23"/>
      <c r="G285" s="23"/>
      <c r="H285" s="24"/>
      <c r="I285" s="24"/>
      <c r="J285" s="19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</row>
    <row r="286" spans="1:32" x14ac:dyDescent="0.25">
      <c r="A286" s="20"/>
      <c r="B286" s="60"/>
      <c r="C286" s="21"/>
      <c r="D286" s="22"/>
      <c r="E286" s="21"/>
      <c r="F286" s="23"/>
      <c r="G286" s="23"/>
      <c r="H286" s="24"/>
      <c r="I286" s="24"/>
      <c r="J286" s="19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</row>
    <row r="287" spans="1:32" ht="15" customHeight="1" x14ac:dyDescent="0.25">
      <c r="A287" s="20"/>
      <c r="B287" s="60"/>
      <c r="C287" s="21"/>
      <c r="D287" s="22"/>
      <c r="E287" s="21"/>
      <c r="F287" s="23"/>
      <c r="G287" s="23"/>
      <c r="H287" s="24"/>
      <c r="I287" s="24"/>
      <c r="J287" s="19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</row>
    <row r="288" spans="1:32" ht="18.75" x14ac:dyDescent="0.25">
      <c r="A288" s="20"/>
      <c r="B288" s="112"/>
      <c r="C288" s="112"/>
      <c r="D288" s="112"/>
      <c r="E288" s="112"/>
      <c r="F288" s="112"/>
      <c r="G288" s="112"/>
      <c r="H288" s="112"/>
      <c r="I288" s="112"/>
      <c r="J288" s="112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</row>
    <row r="289" spans="1:32" ht="15" customHeight="1" x14ac:dyDescent="0.25">
      <c r="A289" s="20"/>
      <c r="B289" s="112"/>
      <c r="C289" s="112"/>
      <c r="D289" s="112"/>
      <c r="E289" s="112"/>
      <c r="F289" s="112"/>
      <c r="G289" s="112"/>
      <c r="H289" s="112"/>
      <c r="I289" s="112"/>
      <c r="J289" s="112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</row>
    <row r="290" spans="1:32" ht="15" customHeight="1" x14ac:dyDescent="0.25">
      <c r="A290" s="20"/>
      <c r="B290" s="113"/>
      <c r="C290" s="113"/>
      <c r="D290" s="113"/>
      <c r="E290" s="113"/>
      <c r="F290" s="113"/>
      <c r="G290" s="113"/>
      <c r="H290" s="113"/>
      <c r="I290" s="113"/>
      <c r="J290" s="113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</row>
    <row r="291" spans="1:32" x14ac:dyDescent="0.25">
      <c r="A291" s="20"/>
      <c r="B291" s="60"/>
      <c r="C291" s="21"/>
      <c r="D291" s="22"/>
      <c r="E291" s="21"/>
      <c r="F291" s="23"/>
      <c r="G291" s="23"/>
      <c r="H291" s="24"/>
      <c r="I291" s="24"/>
      <c r="J291" s="19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</row>
    <row r="292" spans="1:32" ht="15" customHeight="1" x14ac:dyDescent="0.25">
      <c r="A292" s="20"/>
      <c r="B292" s="60"/>
      <c r="C292" s="21"/>
      <c r="D292" s="22"/>
      <c r="E292" s="21"/>
      <c r="F292" s="23"/>
      <c r="G292" s="23"/>
      <c r="H292" s="24"/>
      <c r="I292" s="24"/>
      <c r="J292" s="19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</row>
    <row r="293" spans="1:32" x14ac:dyDescent="0.25">
      <c r="A293" s="20"/>
      <c r="B293" s="60"/>
      <c r="C293" s="21"/>
      <c r="D293" s="22"/>
      <c r="E293" s="21"/>
      <c r="F293" s="23"/>
      <c r="G293" s="23"/>
      <c r="H293" s="24"/>
      <c r="I293" s="24"/>
      <c r="J293" s="19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</row>
    <row r="294" spans="1:32" x14ac:dyDescent="0.25">
      <c r="A294" s="20"/>
      <c r="B294" s="60"/>
      <c r="C294" s="21"/>
      <c r="D294" s="22"/>
      <c r="E294" s="21"/>
      <c r="F294" s="23"/>
      <c r="G294" s="23"/>
      <c r="H294" s="24"/>
      <c r="I294" s="24"/>
      <c r="J294" s="19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</row>
    <row r="295" spans="1:32" ht="15" customHeight="1" x14ac:dyDescent="0.25">
      <c r="A295" s="20"/>
      <c r="B295" s="33"/>
      <c r="C295" s="33"/>
      <c r="D295" s="34"/>
      <c r="E295" s="33"/>
      <c r="F295" s="35"/>
      <c r="G295" s="35"/>
      <c r="H295" s="36"/>
      <c r="I295" s="36"/>
      <c r="J295" s="37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</row>
    <row r="296" spans="1:32" ht="15" customHeight="1" x14ac:dyDescent="0.25">
      <c r="A296" s="20"/>
      <c r="B296" s="33"/>
      <c r="C296" s="33"/>
      <c r="D296" s="34"/>
      <c r="E296" s="33"/>
      <c r="F296" s="35"/>
      <c r="G296" s="38"/>
      <c r="H296" s="39"/>
      <c r="I296" s="39"/>
      <c r="J296" s="39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</row>
    <row r="297" spans="1:32" ht="15" customHeight="1" x14ac:dyDescent="0.25">
      <c r="A297" s="20"/>
      <c r="B297" s="33"/>
      <c r="C297" s="33"/>
      <c r="D297" s="34"/>
      <c r="E297" s="33"/>
      <c r="F297" s="35"/>
      <c r="G297" s="35"/>
      <c r="H297" s="36"/>
      <c r="I297" s="36"/>
      <c r="J297" s="37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</row>
    <row r="298" spans="1:32" ht="15" customHeight="1" x14ac:dyDescent="0.25">
      <c r="A298" s="20"/>
      <c r="B298" s="33"/>
      <c r="C298" s="33"/>
      <c r="D298" s="34"/>
      <c r="E298" s="33"/>
      <c r="F298" s="35"/>
      <c r="G298" s="35"/>
      <c r="H298" s="36"/>
      <c r="I298" s="36"/>
      <c r="J298" s="37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</row>
    <row r="299" spans="1:32" ht="15" customHeight="1" x14ac:dyDescent="0.25">
      <c r="A299" s="20"/>
      <c r="B299" s="33"/>
      <c r="C299" s="33"/>
      <c r="D299" s="40"/>
      <c r="E299" s="33"/>
      <c r="F299" s="41"/>
      <c r="G299" s="41"/>
      <c r="H299" s="40"/>
      <c r="I299" s="40"/>
      <c r="J299" s="4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</row>
    <row r="300" spans="1:32" ht="15" customHeight="1" x14ac:dyDescent="0.25">
      <c r="A300" s="20"/>
      <c r="B300" s="33"/>
      <c r="C300" s="33"/>
      <c r="D300" s="40"/>
      <c r="E300" s="33"/>
      <c r="F300" s="41"/>
      <c r="G300" s="41"/>
      <c r="H300" s="40"/>
      <c r="I300" s="40"/>
      <c r="J300" s="4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</row>
    <row r="301" spans="1:32" ht="15" customHeight="1" x14ac:dyDescent="0.25">
      <c r="A301" s="20"/>
      <c r="B301" s="33"/>
      <c r="C301" s="33"/>
      <c r="D301" s="40"/>
      <c r="E301" s="33"/>
      <c r="F301" s="41"/>
      <c r="G301" s="41"/>
      <c r="H301" s="40"/>
      <c r="I301" s="40"/>
      <c r="J301" s="4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</row>
    <row r="302" spans="1:32" ht="15.75" x14ac:dyDescent="0.25">
      <c r="A302" s="20"/>
      <c r="B302" s="42"/>
      <c r="C302" s="42"/>
      <c r="D302" s="43"/>
      <c r="E302" s="42"/>
      <c r="F302" s="44"/>
      <c r="G302" s="45"/>
      <c r="H302" s="43"/>
      <c r="I302" s="43"/>
      <c r="J302" s="43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</row>
    <row r="303" spans="1:32" ht="15.75" x14ac:dyDescent="0.25">
      <c r="A303" s="20"/>
      <c r="B303" s="42"/>
      <c r="C303" s="42"/>
      <c r="D303" s="43"/>
      <c r="E303" s="42"/>
      <c r="F303" s="44"/>
      <c r="G303" s="45"/>
      <c r="H303" s="43"/>
      <c r="I303" s="43"/>
      <c r="J303" s="43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</row>
    <row r="304" spans="1:32" ht="15.75" x14ac:dyDescent="0.25">
      <c r="A304" s="20"/>
      <c r="B304" s="115"/>
      <c r="C304" s="115"/>
      <c r="D304" s="46"/>
      <c r="E304" s="47"/>
      <c r="F304" s="44"/>
      <c r="G304" s="115"/>
      <c r="H304" s="115"/>
      <c r="I304" s="115"/>
      <c r="J304" s="115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</row>
    <row r="305" spans="1:32" ht="15.75" x14ac:dyDescent="0.25">
      <c r="A305" s="20"/>
      <c r="B305" s="48"/>
      <c r="C305" s="48"/>
      <c r="D305" s="111"/>
      <c r="E305" s="111"/>
      <c r="F305" s="44"/>
      <c r="G305" s="108"/>
      <c r="H305" s="108"/>
      <c r="I305" s="108"/>
      <c r="J305" s="108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</row>
    <row r="306" spans="1:32" ht="15.75" x14ac:dyDescent="0.25">
      <c r="A306" s="20"/>
      <c r="B306" s="48"/>
      <c r="C306" s="48"/>
      <c r="D306" s="49"/>
      <c r="E306" s="48"/>
      <c r="F306" s="44"/>
      <c r="G306" s="108"/>
      <c r="H306" s="108"/>
      <c r="I306" s="108"/>
      <c r="J306" s="108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</row>
    <row r="307" spans="1:32" ht="15.75" x14ac:dyDescent="0.25">
      <c r="A307" s="20"/>
      <c r="B307" s="50"/>
      <c r="C307" s="50"/>
      <c r="D307" s="109"/>
      <c r="E307" s="109"/>
      <c r="F307" s="44"/>
      <c r="G307" s="110"/>
      <c r="H307" s="110"/>
      <c r="I307" s="110"/>
      <c r="J307" s="11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</row>
    <row r="308" spans="1:32" x14ac:dyDescent="0.25">
      <c r="A308" s="20"/>
      <c r="B308" s="33"/>
      <c r="C308" s="33"/>
      <c r="D308" s="34"/>
      <c r="E308" s="33"/>
      <c r="F308" s="35"/>
      <c r="G308" s="35"/>
      <c r="H308" s="36"/>
      <c r="I308" s="36"/>
      <c r="J308" s="37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</row>
    <row r="309" spans="1:32" x14ac:dyDescent="0.25">
      <c r="A309" s="20"/>
      <c r="B309" s="33"/>
      <c r="C309" s="33"/>
      <c r="D309" s="34"/>
      <c r="E309" s="33"/>
      <c r="F309" s="35"/>
      <c r="G309" s="35"/>
      <c r="H309" s="36"/>
      <c r="I309" s="36"/>
      <c r="J309" s="37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</row>
    <row r="310" spans="1:32" x14ac:dyDescent="0.25">
      <c r="A310" s="20"/>
      <c r="B310" s="33"/>
      <c r="C310" s="33"/>
      <c r="D310" s="34"/>
      <c r="E310" s="33"/>
      <c r="F310" s="35"/>
      <c r="G310" s="35"/>
      <c r="H310" s="36"/>
      <c r="I310" s="36"/>
      <c r="J310" s="37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</row>
    <row r="311" spans="1:32" x14ac:dyDescent="0.25">
      <c r="A311" s="20"/>
      <c r="B311" s="33"/>
      <c r="C311" s="33"/>
      <c r="D311" s="34"/>
      <c r="E311" s="33"/>
      <c r="F311" s="35"/>
      <c r="G311" s="35"/>
      <c r="H311" s="36"/>
      <c r="I311" s="36"/>
      <c r="J311" s="37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</row>
    <row r="312" spans="1:32" x14ac:dyDescent="0.25">
      <c r="A312" s="20"/>
      <c r="B312" s="60"/>
      <c r="C312" s="21"/>
      <c r="D312" s="22"/>
      <c r="E312" s="21"/>
      <c r="F312" s="23"/>
      <c r="G312" s="23"/>
      <c r="H312" s="24"/>
      <c r="I312" s="24"/>
      <c r="J312" s="19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</row>
    <row r="313" spans="1:32" x14ac:dyDescent="0.25">
      <c r="A313" s="20"/>
      <c r="B313" s="60"/>
      <c r="C313" s="21"/>
      <c r="D313" s="22"/>
      <c r="E313" s="21"/>
      <c r="F313" s="23"/>
      <c r="G313" s="23"/>
      <c r="H313" s="24"/>
      <c r="I313" s="24"/>
      <c r="J313" s="19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</row>
    <row r="314" spans="1:32" x14ac:dyDescent="0.25">
      <c r="A314" s="20"/>
      <c r="B314" s="60"/>
      <c r="C314" s="21"/>
      <c r="D314" s="22"/>
      <c r="E314" s="21"/>
      <c r="F314" s="23"/>
      <c r="G314" s="23"/>
      <c r="H314" s="24"/>
      <c r="I314" s="24"/>
      <c r="J314" s="19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</row>
    <row r="315" spans="1:32" x14ac:dyDescent="0.25">
      <c r="A315" s="20"/>
      <c r="B315" s="60"/>
      <c r="C315" s="21"/>
      <c r="D315" s="22"/>
      <c r="E315" s="21"/>
      <c r="F315" s="23"/>
      <c r="G315" s="23"/>
      <c r="H315" s="24"/>
      <c r="I315" s="24"/>
      <c r="J315" s="19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</row>
    <row r="316" spans="1:32" x14ac:dyDescent="0.25">
      <c r="A316" s="20"/>
      <c r="B316" s="60"/>
      <c r="C316" s="21"/>
      <c r="D316" s="22"/>
      <c r="E316" s="21"/>
      <c r="F316" s="23"/>
      <c r="G316" s="23"/>
      <c r="H316" s="24"/>
      <c r="I316" s="24"/>
      <c r="J316" s="19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</row>
    <row r="317" spans="1:32" x14ac:dyDescent="0.25">
      <c r="A317" s="20"/>
      <c r="B317" s="60"/>
      <c r="C317" s="21"/>
      <c r="D317" s="22"/>
      <c r="E317" s="21"/>
      <c r="F317" s="23"/>
      <c r="G317" s="23"/>
      <c r="H317" s="24"/>
      <c r="I317" s="24"/>
      <c r="J317" s="19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</row>
    <row r="318" spans="1:32" x14ac:dyDescent="0.25">
      <c r="A318" s="20"/>
      <c r="B318" s="60"/>
      <c r="C318" s="21"/>
      <c r="D318" s="22"/>
      <c r="E318" s="21"/>
      <c r="F318" s="23"/>
      <c r="G318" s="23"/>
      <c r="H318" s="24"/>
      <c r="I318" s="24"/>
      <c r="J318" s="19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</row>
    <row r="319" spans="1:32" x14ac:dyDescent="0.25">
      <c r="A319" s="20"/>
      <c r="B319" s="60"/>
      <c r="C319" s="21"/>
      <c r="D319" s="22"/>
      <c r="E319" s="21"/>
      <c r="F319" s="23"/>
      <c r="G319" s="23"/>
      <c r="H319" s="24"/>
      <c r="I319" s="24"/>
      <c r="J319" s="19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</row>
    <row r="320" spans="1:32" x14ac:dyDescent="0.25">
      <c r="A320" s="20"/>
      <c r="B320" s="60"/>
      <c r="C320" s="21"/>
      <c r="D320" s="22"/>
      <c r="E320" s="21"/>
      <c r="F320" s="23"/>
      <c r="G320" s="23"/>
      <c r="H320" s="24"/>
      <c r="I320" s="24"/>
      <c r="J320" s="19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</row>
    <row r="321" spans="1:32" x14ac:dyDescent="0.25">
      <c r="A321" s="20"/>
      <c r="B321" s="60"/>
      <c r="C321" s="21"/>
      <c r="D321" s="22"/>
      <c r="E321" s="21"/>
      <c r="F321" s="23"/>
      <c r="G321" s="23"/>
      <c r="H321" s="24"/>
      <c r="I321" s="24"/>
      <c r="J321" s="19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</row>
    <row r="322" spans="1:32" x14ac:dyDescent="0.25">
      <c r="A322" s="20"/>
      <c r="B322" s="60"/>
      <c r="C322" s="21"/>
      <c r="D322" s="22"/>
      <c r="E322" s="21"/>
      <c r="F322" s="23"/>
      <c r="G322" s="23"/>
      <c r="H322" s="24"/>
      <c r="I322" s="24"/>
      <c r="J322" s="19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</row>
    <row r="323" spans="1:32" x14ac:dyDescent="0.25">
      <c r="A323" s="20"/>
      <c r="B323" s="60"/>
      <c r="C323" s="21"/>
      <c r="D323" s="22"/>
      <c r="E323" s="21"/>
      <c r="F323" s="23"/>
      <c r="G323" s="23"/>
      <c r="H323" s="24"/>
      <c r="I323" s="24"/>
      <c r="J323" s="19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</row>
    <row r="324" spans="1:32" x14ac:dyDescent="0.25">
      <c r="A324" s="20"/>
      <c r="B324" s="60"/>
      <c r="C324" s="21"/>
      <c r="D324" s="22"/>
      <c r="E324" s="21"/>
      <c r="F324" s="23"/>
      <c r="G324" s="23"/>
      <c r="H324" s="24"/>
      <c r="I324" s="24"/>
      <c r="J324" s="19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</row>
    <row r="325" spans="1:32" x14ac:dyDescent="0.25">
      <c r="A325" s="20"/>
      <c r="B325" s="60"/>
      <c r="C325" s="21"/>
      <c r="D325" s="22"/>
      <c r="E325" s="21"/>
      <c r="F325" s="23"/>
      <c r="G325" s="23"/>
      <c r="H325" s="24"/>
      <c r="I325" s="24"/>
      <c r="J325" s="19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</row>
    <row r="326" spans="1:32" x14ac:dyDescent="0.25">
      <c r="A326" s="20"/>
      <c r="B326" s="60"/>
      <c r="C326" s="21"/>
      <c r="D326" s="22"/>
      <c r="E326" s="21"/>
      <c r="F326" s="23"/>
      <c r="G326" s="23"/>
      <c r="H326" s="24"/>
      <c r="I326" s="24"/>
      <c r="J326" s="19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</row>
    <row r="327" spans="1:32" x14ac:dyDescent="0.25">
      <c r="A327" s="20"/>
      <c r="B327" s="60"/>
      <c r="C327" s="21"/>
      <c r="D327" s="22"/>
      <c r="E327" s="21"/>
      <c r="F327" s="23"/>
      <c r="G327" s="23"/>
      <c r="H327" s="24"/>
      <c r="I327" s="24"/>
      <c r="J327" s="19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</row>
    <row r="328" spans="1:32" x14ac:dyDescent="0.25">
      <c r="A328" s="20"/>
      <c r="B328" s="60"/>
      <c r="C328" s="21"/>
      <c r="D328" s="22"/>
      <c r="E328" s="21"/>
      <c r="F328" s="23"/>
      <c r="G328" s="23"/>
      <c r="H328" s="24"/>
      <c r="I328" s="24"/>
      <c r="J328" s="19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</row>
    <row r="329" spans="1:32" x14ac:dyDescent="0.25">
      <c r="A329" s="20"/>
      <c r="B329" s="60"/>
      <c r="C329" s="21"/>
      <c r="D329" s="22"/>
      <c r="E329" s="21"/>
      <c r="F329" s="23"/>
      <c r="G329" s="23"/>
      <c r="H329" s="24"/>
      <c r="I329" s="24"/>
      <c r="J329" s="19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</row>
    <row r="330" spans="1:32" x14ac:dyDescent="0.25">
      <c r="A330" s="20"/>
      <c r="B330" s="60"/>
      <c r="C330" s="21"/>
      <c r="D330" s="22"/>
      <c r="E330" s="21"/>
      <c r="F330" s="23"/>
      <c r="G330" s="23"/>
      <c r="H330" s="24"/>
      <c r="I330" s="24"/>
      <c r="J330" s="19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</row>
    <row r="331" spans="1:32" x14ac:dyDescent="0.25">
      <c r="A331" s="20"/>
      <c r="B331" s="60"/>
      <c r="C331" s="21"/>
      <c r="D331" s="22"/>
      <c r="E331" s="21"/>
      <c r="F331" s="23"/>
      <c r="G331" s="23"/>
      <c r="H331" s="24"/>
      <c r="I331" s="24"/>
      <c r="J331" s="19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</row>
    <row r="332" spans="1:32" x14ac:dyDescent="0.25">
      <c r="A332" s="20"/>
      <c r="B332" s="60"/>
      <c r="C332" s="21"/>
      <c r="D332" s="22"/>
      <c r="E332" s="21"/>
      <c r="F332" s="23"/>
      <c r="G332" s="23"/>
      <c r="H332" s="24"/>
      <c r="I332" s="24"/>
      <c r="J332" s="19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</row>
    <row r="333" spans="1:32" x14ac:dyDescent="0.25">
      <c r="A333" s="20"/>
      <c r="B333" s="60"/>
      <c r="C333" s="21"/>
      <c r="D333" s="22"/>
      <c r="E333" s="21"/>
      <c r="F333" s="23"/>
      <c r="G333" s="23"/>
      <c r="H333" s="24"/>
      <c r="I333" s="24"/>
      <c r="J333" s="19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</row>
    <row r="334" spans="1:32" x14ac:dyDescent="0.25">
      <c r="A334" s="20"/>
      <c r="B334" s="60"/>
      <c r="C334" s="21"/>
      <c r="D334" s="22"/>
      <c r="E334" s="21"/>
      <c r="F334" s="23"/>
      <c r="G334" s="23"/>
      <c r="H334" s="24"/>
      <c r="I334" s="24"/>
      <c r="J334" s="19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</row>
    <row r="335" spans="1:32" x14ac:dyDescent="0.25">
      <c r="A335" s="20"/>
      <c r="B335" s="60"/>
      <c r="C335" s="21"/>
      <c r="D335" s="22"/>
      <c r="E335" s="21"/>
      <c r="F335" s="23"/>
      <c r="G335" s="23"/>
      <c r="H335" s="24"/>
      <c r="I335" s="24"/>
      <c r="J335" s="19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</row>
    <row r="336" spans="1:32" x14ac:dyDescent="0.25">
      <c r="A336" s="20"/>
      <c r="B336" s="60"/>
      <c r="C336" s="21"/>
      <c r="D336" s="22"/>
      <c r="E336" s="21"/>
      <c r="F336" s="23"/>
      <c r="G336" s="23"/>
      <c r="H336" s="24"/>
      <c r="I336" s="24"/>
      <c r="J336" s="19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</row>
    <row r="337" spans="1:32" x14ac:dyDescent="0.25">
      <c r="A337" s="20"/>
      <c r="B337" s="60"/>
      <c r="C337" s="21"/>
      <c r="D337" s="22"/>
      <c r="E337" s="21"/>
      <c r="F337" s="23"/>
      <c r="G337" s="23"/>
      <c r="H337" s="24"/>
      <c r="I337" s="24"/>
      <c r="J337" s="19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</row>
    <row r="338" spans="1:32" x14ac:dyDescent="0.25">
      <c r="A338" s="20"/>
      <c r="B338" s="60"/>
      <c r="C338" s="21"/>
      <c r="D338" s="22"/>
      <c r="E338" s="21"/>
      <c r="F338" s="23"/>
      <c r="G338" s="23"/>
      <c r="H338" s="24"/>
      <c r="I338" s="24"/>
      <c r="J338" s="19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</row>
    <row r="339" spans="1:32" x14ac:dyDescent="0.25">
      <c r="A339" s="20"/>
      <c r="B339" s="60"/>
      <c r="C339" s="21"/>
      <c r="D339" s="22"/>
      <c r="E339" s="21"/>
      <c r="F339" s="23"/>
      <c r="G339" s="23"/>
      <c r="H339" s="24"/>
      <c r="I339" s="24"/>
      <c r="J339" s="19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</row>
    <row r="340" spans="1:32" x14ac:dyDescent="0.25">
      <c r="A340" s="20"/>
      <c r="B340" s="60"/>
      <c r="C340" s="21"/>
      <c r="D340" s="22"/>
      <c r="E340" s="21"/>
      <c r="F340" s="23"/>
      <c r="G340" s="23"/>
      <c r="H340" s="24"/>
      <c r="I340" s="24"/>
      <c r="J340" s="19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</row>
    <row r="341" spans="1:32" x14ac:dyDescent="0.25">
      <c r="A341" s="20"/>
      <c r="B341" s="60"/>
      <c r="C341" s="21"/>
      <c r="D341" s="22"/>
      <c r="E341" s="21"/>
      <c r="F341" s="23"/>
      <c r="G341" s="23"/>
      <c r="H341" s="24"/>
      <c r="I341" s="24"/>
      <c r="J341" s="19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</row>
    <row r="342" spans="1:32" x14ac:dyDescent="0.25">
      <c r="A342" s="20"/>
      <c r="B342" s="60"/>
      <c r="C342" s="21"/>
      <c r="D342" s="22"/>
      <c r="E342" s="21"/>
      <c r="F342" s="23"/>
      <c r="G342" s="23"/>
      <c r="H342" s="24"/>
      <c r="I342" s="24"/>
      <c r="J342" s="19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</row>
    <row r="343" spans="1:32" x14ac:dyDescent="0.25">
      <c r="A343" s="20"/>
      <c r="B343" s="60"/>
      <c r="C343" s="21"/>
      <c r="D343" s="22"/>
      <c r="E343" s="21"/>
      <c r="F343" s="23"/>
      <c r="G343" s="23"/>
      <c r="H343" s="24"/>
      <c r="I343" s="24"/>
      <c r="J343" s="19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</row>
    <row r="344" spans="1:32" x14ac:dyDescent="0.25">
      <c r="A344" s="20"/>
      <c r="B344" s="60"/>
      <c r="C344" s="21"/>
      <c r="D344" s="22"/>
      <c r="E344" s="21"/>
      <c r="F344" s="23"/>
      <c r="G344" s="23"/>
      <c r="H344" s="24"/>
      <c r="I344" s="24"/>
      <c r="J344" s="19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</row>
    <row r="345" spans="1:32" x14ac:dyDescent="0.25">
      <c r="A345" s="20"/>
      <c r="B345" s="60"/>
      <c r="C345" s="21"/>
      <c r="D345" s="22"/>
      <c r="E345" s="21"/>
      <c r="F345" s="23"/>
      <c r="G345" s="23"/>
      <c r="H345" s="24"/>
      <c r="I345" s="24"/>
      <c r="J345" s="19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</row>
    <row r="346" spans="1:32" x14ac:dyDescent="0.25">
      <c r="A346" s="20"/>
      <c r="B346" s="60"/>
      <c r="C346" s="21"/>
      <c r="D346" s="22"/>
      <c r="E346" s="21"/>
      <c r="F346" s="23"/>
      <c r="G346" s="23"/>
      <c r="H346" s="24"/>
      <c r="I346" s="24"/>
      <c r="J346" s="19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</row>
    <row r="347" spans="1:32" x14ac:dyDescent="0.25">
      <c r="A347" s="20"/>
      <c r="B347" s="60"/>
      <c r="C347" s="21"/>
      <c r="D347" s="22"/>
      <c r="E347" s="21"/>
      <c r="F347" s="23"/>
      <c r="G347" s="23"/>
      <c r="H347" s="24"/>
      <c r="I347" s="24"/>
      <c r="J347" s="19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</row>
    <row r="348" spans="1:32" x14ac:dyDescent="0.25">
      <c r="A348" s="20"/>
      <c r="B348" s="60"/>
      <c r="C348" s="21"/>
      <c r="D348" s="22"/>
      <c r="E348" s="21"/>
      <c r="F348" s="23"/>
      <c r="G348" s="23"/>
      <c r="H348" s="24"/>
      <c r="I348" s="24"/>
      <c r="J348" s="19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</row>
    <row r="349" spans="1:32" x14ac:dyDescent="0.25">
      <c r="A349" s="20"/>
      <c r="B349" s="60"/>
      <c r="C349" s="21"/>
      <c r="D349" s="22"/>
      <c r="E349" s="21"/>
      <c r="F349" s="23"/>
      <c r="G349" s="23"/>
      <c r="H349" s="24"/>
      <c r="I349" s="24"/>
      <c r="J349" s="19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</row>
    <row r="350" spans="1:32" x14ac:dyDescent="0.25">
      <c r="A350" s="20"/>
      <c r="B350" s="60"/>
      <c r="C350" s="21"/>
      <c r="D350" s="22"/>
      <c r="E350" s="21"/>
      <c r="F350" s="23"/>
      <c r="G350" s="23"/>
      <c r="H350" s="24"/>
      <c r="I350" s="24"/>
      <c r="J350" s="19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</row>
    <row r="351" spans="1:32" x14ac:dyDescent="0.25">
      <c r="A351" s="20"/>
      <c r="B351" s="60"/>
      <c r="C351" s="21"/>
      <c r="D351" s="22"/>
      <c r="E351" s="21"/>
      <c r="F351" s="23"/>
      <c r="G351" s="23"/>
      <c r="H351" s="24"/>
      <c r="I351" s="24"/>
      <c r="J351" s="19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</row>
    <row r="352" spans="1:32" x14ac:dyDescent="0.25">
      <c r="A352" s="20"/>
      <c r="B352" s="60"/>
      <c r="C352" s="21"/>
      <c r="D352" s="22"/>
      <c r="E352" s="21"/>
      <c r="F352" s="23"/>
      <c r="G352" s="23"/>
      <c r="H352" s="24"/>
      <c r="I352" s="24"/>
      <c r="J352" s="19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</row>
    <row r="353" spans="1:32" x14ac:dyDescent="0.25">
      <c r="A353" s="20"/>
      <c r="B353" s="60"/>
      <c r="C353" s="21"/>
      <c r="D353" s="22"/>
      <c r="E353" s="21"/>
      <c r="F353" s="23"/>
      <c r="G353" s="23"/>
      <c r="H353" s="24"/>
      <c r="I353" s="24"/>
      <c r="J353" s="19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</row>
    <row r="354" spans="1:32" x14ac:dyDescent="0.25">
      <c r="A354" s="20"/>
      <c r="B354" s="60"/>
      <c r="C354" s="21"/>
      <c r="D354" s="22"/>
      <c r="E354" s="21"/>
      <c r="F354" s="23"/>
      <c r="G354" s="23"/>
      <c r="H354" s="24"/>
      <c r="I354" s="24"/>
      <c r="J354" s="19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</row>
    <row r="355" spans="1:32" x14ac:dyDescent="0.25">
      <c r="A355" s="20"/>
      <c r="B355" s="60"/>
      <c r="C355" s="21"/>
      <c r="D355" s="22"/>
      <c r="E355" s="21"/>
      <c r="F355" s="23"/>
      <c r="G355" s="23"/>
      <c r="H355" s="24"/>
      <c r="I355" s="24"/>
      <c r="J355" s="19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</row>
    <row r="356" spans="1:32" x14ac:dyDescent="0.25">
      <c r="A356" s="20"/>
      <c r="B356" s="60"/>
      <c r="C356" s="21"/>
      <c r="D356" s="22"/>
      <c r="E356" s="21"/>
      <c r="F356" s="23"/>
      <c r="G356" s="23"/>
      <c r="H356" s="24"/>
      <c r="I356" s="24"/>
      <c r="J356" s="19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</row>
    <row r="357" spans="1:32" x14ac:dyDescent="0.25">
      <c r="A357" s="20"/>
      <c r="B357" s="60"/>
      <c r="C357" s="21"/>
      <c r="D357" s="22"/>
      <c r="E357" s="21"/>
      <c r="F357" s="23"/>
      <c r="G357" s="23"/>
      <c r="H357" s="24"/>
      <c r="I357" s="24"/>
      <c r="J357" s="19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</row>
    <row r="358" spans="1:32" x14ac:dyDescent="0.25">
      <c r="A358" s="20"/>
      <c r="B358" s="60"/>
      <c r="C358" s="21"/>
      <c r="D358" s="22"/>
      <c r="E358" s="21"/>
      <c r="F358" s="23"/>
      <c r="G358" s="23"/>
      <c r="H358" s="24"/>
      <c r="I358" s="24"/>
      <c r="J358" s="19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</row>
    <row r="359" spans="1:32" x14ac:dyDescent="0.25">
      <c r="A359" s="20"/>
      <c r="B359" s="60"/>
      <c r="C359" s="21"/>
      <c r="D359" s="22"/>
      <c r="E359" s="21"/>
      <c r="F359" s="23"/>
      <c r="G359" s="23"/>
      <c r="H359" s="24"/>
      <c r="I359" s="24"/>
      <c r="J359" s="19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</row>
    <row r="360" spans="1:32" x14ac:dyDescent="0.25">
      <c r="A360" s="20"/>
      <c r="B360" s="60"/>
      <c r="C360" s="21"/>
      <c r="D360" s="22"/>
      <c r="E360" s="21"/>
      <c r="F360" s="23"/>
      <c r="G360" s="23"/>
      <c r="H360" s="24"/>
      <c r="I360" s="24"/>
      <c r="J360" s="19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</row>
    <row r="361" spans="1:32" x14ac:dyDescent="0.25">
      <c r="A361" s="20"/>
      <c r="B361" s="60"/>
      <c r="C361" s="21"/>
      <c r="D361" s="22"/>
      <c r="E361" s="21"/>
      <c r="F361" s="23"/>
      <c r="G361" s="23"/>
      <c r="H361" s="24"/>
      <c r="I361" s="24"/>
      <c r="J361" s="19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</row>
    <row r="362" spans="1:32" x14ac:dyDescent="0.25">
      <c r="A362" s="20"/>
      <c r="B362" s="60"/>
      <c r="C362" s="21"/>
      <c r="D362" s="22"/>
      <c r="E362" s="21"/>
      <c r="F362" s="23"/>
      <c r="G362" s="23"/>
      <c r="H362" s="24"/>
      <c r="I362" s="24"/>
      <c r="J362" s="19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</row>
    <row r="363" spans="1:32" x14ac:dyDescent="0.25">
      <c r="A363" s="20"/>
      <c r="B363" s="60"/>
      <c r="C363" s="21"/>
      <c r="D363" s="22"/>
      <c r="E363" s="21"/>
      <c r="F363" s="23"/>
      <c r="G363" s="23"/>
      <c r="H363" s="24"/>
      <c r="I363" s="24"/>
      <c r="J363" s="19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</row>
  </sheetData>
  <mergeCells count="282">
    <mergeCell ref="F199:G199"/>
    <mergeCell ref="F200:G200"/>
    <mergeCell ref="F110:G110"/>
    <mergeCell ref="F134:G134"/>
    <mergeCell ref="F135:G135"/>
    <mergeCell ref="F159:G159"/>
    <mergeCell ref="F160:G160"/>
    <mergeCell ref="F137:G137"/>
    <mergeCell ref="F138:G138"/>
    <mergeCell ref="F198:G198"/>
    <mergeCell ref="F136:G136"/>
    <mergeCell ref="F188:G188"/>
    <mergeCell ref="F190:G190"/>
    <mergeCell ref="F191:G191"/>
    <mergeCell ref="F192:G192"/>
    <mergeCell ref="F193:G193"/>
    <mergeCell ref="F194:G194"/>
    <mergeCell ref="F196:G196"/>
    <mergeCell ref="D189:J189"/>
    <mergeCell ref="F182:G182"/>
    <mergeCell ref="F183:G183"/>
    <mergeCell ref="F184:G184"/>
    <mergeCell ref="F133:G133"/>
    <mergeCell ref="F126:G126"/>
    <mergeCell ref="F69:G69"/>
    <mergeCell ref="F197:G197"/>
    <mergeCell ref="D195:J195"/>
    <mergeCell ref="F185:G185"/>
    <mergeCell ref="F186:G186"/>
    <mergeCell ref="F187:G187"/>
    <mergeCell ref="F164:G164"/>
    <mergeCell ref="F102:G102"/>
    <mergeCell ref="F178:G178"/>
    <mergeCell ref="B104:H104"/>
    <mergeCell ref="F95:G95"/>
    <mergeCell ref="F166:G166"/>
    <mergeCell ref="F167:G167"/>
    <mergeCell ref="D177:J177"/>
    <mergeCell ref="F156:G156"/>
    <mergeCell ref="F157:G157"/>
    <mergeCell ref="F158:G158"/>
    <mergeCell ref="L19:M19"/>
    <mergeCell ref="L20:M20"/>
    <mergeCell ref="F59:G59"/>
    <mergeCell ref="F60:G60"/>
    <mergeCell ref="F61:G61"/>
    <mergeCell ref="F62:G62"/>
    <mergeCell ref="F63:G63"/>
    <mergeCell ref="F64:G64"/>
    <mergeCell ref="D70:J70"/>
    <mergeCell ref="D19:E19"/>
    <mergeCell ref="D20:E20"/>
    <mergeCell ref="I20:J20"/>
    <mergeCell ref="F30:G30"/>
    <mergeCell ref="F33:G33"/>
    <mergeCell ref="F31:G31"/>
    <mergeCell ref="F34:G34"/>
    <mergeCell ref="F35:G35"/>
    <mergeCell ref="F25:G25"/>
    <mergeCell ref="F50:G50"/>
    <mergeCell ref="F51:G51"/>
    <mergeCell ref="F52:G52"/>
    <mergeCell ref="F53:G53"/>
    <mergeCell ref="F54:G54"/>
    <mergeCell ref="F55:G55"/>
    <mergeCell ref="G306:J306"/>
    <mergeCell ref="D307:E307"/>
    <mergeCell ref="G307:J307"/>
    <mergeCell ref="F217:G217"/>
    <mergeCell ref="F225:G225"/>
    <mergeCell ref="D305:E305"/>
    <mergeCell ref="G305:J305"/>
    <mergeCell ref="B288:J288"/>
    <mergeCell ref="B289:J289"/>
    <mergeCell ref="B290:J290"/>
    <mergeCell ref="D282:E282"/>
    <mergeCell ref="B304:C304"/>
    <mergeCell ref="F224:G224"/>
    <mergeCell ref="B219:H219"/>
    <mergeCell ref="B227:H227"/>
    <mergeCell ref="B258:H258"/>
    <mergeCell ref="G304:J304"/>
    <mergeCell ref="F223:G223"/>
    <mergeCell ref="F222:G222"/>
    <mergeCell ref="H281:J281"/>
    <mergeCell ref="B281:D281"/>
    <mergeCell ref="B283:C283"/>
    <mergeCell ref="H283:J283"/>
    <mergeCell ref="H282:J282"/>
    <mergeCell ref="F127:G127"/>
    <mergeCell ref="F128:G128"/>
    <mergeCell ref="F176:G176"/>
    <mergeCell ref="D162:J162"/>
    <mergeCell ref="F96:G96"/>
    <mergeCell ref="F148:G148"/>
    <mergeCell ref="F149:G149"/>
    <mergeCell ref="F150:G150"/>
    <mergeCell ref="F125:G125"/>
    <mergeCell ref="F155:G155"/>
    <mergeCell ref="F97:G97"/>
    <mergeCell ref="F98:G98"/>
    <mergeCell ref="F99:G99"/>
    <mergeCell ref="F100:G100"/>
    <mergeCell ref="F101:G101"/>
    <mergeCell ref="F151:G151"/>
    <mergeCell ref="F129:G129"/>
    <mergeCell ref="F130:G130"/>
    <mergeCell ref="F131:G131"/>
    <mergeCell ref="F132:G132"/>
    <mergeCell ref="F201:G201"/>
    <mergeCell ref="B1:J3"/>
    <mergeCell ref="D16:J16"/>
    <mergeCell ref="D17:J17"/>
    <mergeCell ref="B4:J4"/>
    <mergeCell ref="B21:J21"/>
    <mergeCell ref="B5:J13"/>
    <mergeCell ref="B14:J14"/>
    <mergeCell ref="B27:H27"/>
    <mergeCell ref="F15:H15"/>
    <mergeCell ref="D15:E15"/>
    <mergeCell ref="I15:J15"/>
    <mergeCell ref="D18:E18"/>
    <mergeCell ref="I19:J19"/>
    <mergeCell ref="B15:C15"/>
    <mergeCell ref="B16:C16"/>
    <mergeCell ref="B17:C17"/>
    <mergeCell ref="B18:C18"/>
    <mergeCell ref="B19:C19"/>
    <mergeCell ref="B20:C20"/>
    <mergeCell ref="F19:H19"/>
    <mergeCell ref="F18:H18"/>
    <mergeCell ref="F20:H20"/>
    <mergeCell ref="I18:J18"/>
    <mergeCell ref="F26:G26"/>
    <mergeCell ref="B77:H77"/>
    <mergeCell ref="F41:G41"/>
    <mergeCell ref="F42:G42"/>
    <mergeCell ref="F43:G43"/>
    <mergeCell ref="D39:J39"/>
    <mergeCell ref="F44:G44"/>
    <mergeCell ref="D45:J45"/>
    <mergeCell ref="F46:G46"/>
    <mergeCell ref="F47:G47"/>
    <mergeCell ref="F72:G72"/>
    <mergeCell ref="F71:G71"/>
    <mergeCell ref="F75:G75"/>
    <mergeCell ref="F76:G76"/>
    <mergeCell ref="F49:G49"/>
    <mergeCell ref="F73:G73"/>
    <mergeCell ref="F74:G74"/>
    <mergeCell ref="F56:G56"/>
    <mergeCell ref="F57:G57"/>
    <mergeCell ref="F58:G58"/>
    <mergeCell ref="F65:G65"/>
    <mergeCell ref="F66:G66"/>
    <mergeCell ref="F67:G67"/>
    <mergeCell ref="F68:G68"/>
    <mergeCell ref="D89:J89"/>
    <mergeCell ref="F83:G83"/>
    <mergeCell ref="F86:G86"/>
    <mergeCell ref="D28:J28"/>
    <mergeCell ref="F22:G22"/>
    <mergeCell ref="F24:G24"/>
    <mergeCell ref="F79:G79"/>
    <mergeCell ref="F84:G84"/>
    <mergeCell ref="F94:G94"/>
    <mergeCell ref="F81:G81"/>
    <mergeCell ref="F82:G82"/>
    <mergeCell ref="B92:H92"/>
    <mergeCell ref="D93:J93"/>
    <mergeCell ref="F80:G80"/>
    <mergeCell ref="F91:G91"/>
    <mergeCell ref="F48:G48"/>
    <mergeCell ref="D78:J78"/>
    <mergeCell ref="F32:G32"/>
    <mergeCell ref="B38:H38"/>
    <mergeCell ref="F29:G29"/>
    <mergeCell ref="D23:J23"/>
    <mergeCell ref="F37:G37"/>
    <mergeCell ref="F36:G36"/>
    <mergeCell ref="D40:J40"/>
    <mergeCell ref="F257:G257"/>
    <mergeCell ref="F216:G216"/>
    <mergeCell ref="D212:J212"/>
    <mergeCell ref="B211:H211"/>
    <mergeCell ref="F208:G208"/>
    <mergeCell ref="F103:G103"/>
    <mergeCell ref="F204:G204"/>
    <mergeCell ref="F205:G205"/>
    <mergeCell ref="F221:G221"/>
    <mergeCell ref="D255:J255"/>
    <mergeCell ref="D163:J163"/>
    <mergeCell ref="F210:G210"/>
    <mergeCell ref="F141:G141"/>
    <mergeCell ref="F142:G142"/>
    <mergeCell ref="F143:G143"/>
    <mergeCell ref="F144:G144"/>
    <mergeCell ref="F145:G145"/>
    <mergeCell ref="F146:G146"/>
    <mergeCell ref="F147:G147"/>
    <mergeCell ref="F214:G214"/>
    <mergeCell ref="F152:G152"/>
    <mergeCell ref="F153:G153"/>
    <mergeCell ref="F154:G154"/>
    <mergeCell ref="F181:G181"/>
    <mergeCell ref="H262:J262"/>
    <mergeCell ref="F85:G85"/>
    <mergeCell ref="D105:J105"/>
    <mergeCell ref="B161:H161"/>
    <mergeCell ref="F165:G165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87:G87"/>
    <mergeCell ref="B88:H88"/>
    <mergeCell ref="F90:G90"/>
    <mergeCell ref="B259:I259"/>
    <mergeCell ref="F140:G140"/>
    <mergeCell ref="D139:J139"/>
    <mergeCell ref="D106:J106"/>
    <mergeCell ref="F107:G107"/>
    <mergeCell ref="F256:G256"/>
    <mergeCell ref="B254:H254"/>
    <mergeCell ref="F249:G249"/>
    <mergeCell ref="F250:G250"/>
    <mergeCell ref="F251:G251"/>
    <mergeCell ref="F252:G252"/>
    <mergeCell ref="F253:G253"/>
    <mergeCell ref="F108:G108"/>
    <mergeCell ref="F109:G109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234:G234"/>
    <mergeCell ref="F179:G179"/>
    <mergeCell ref="F180:G180"/>
    <mergeCell ref="F215:G215"/>
    <mergeCell ref="F246:G246"/>
    <mergeCell ref="F248:G248"/>
    <mergeCell ref="F226:G226"/>
    <mergeCell ref="F247:G247"/>
    <mergeCell ref="F242:G242"/>
    <mergeCell ref="F243:G243"/>
    <mergeCell ref="F244:G244"/>
    <mergeCell ref="F245:G245"/>
    <mergeCell ref="F237:G237"/>
    <mergeCell ref="F238:G238"/>
    <mergeCell ref="F239:G239"/>
    <mergeCell ref="F240:G240"/>
    <mergeCell ref="F241:G241"/>
    <mergeCell ref="D228:J228"/>
    <mergeCell ref="F229:G229"/>
    <mergeCell ref="F230:G230"/>
    <mergeCell ref="B202:H202"/>
    <mergeCell ref="F213:G213"/>
    <mergeCell ref="F206:G206"/>
    <mergeCell ref="F235:G235"/>
    <mergeCell ref="F236:G236"/>
    <mergeCell ref="F231:G231"/>
    <mergeCell ref="F232:G232"/>
    <mergeCell ref="F233:G233"/>
    <mergeCell ref="F218:G218"/>
    <mergeCell ref="D220:J220"/>
    <mergeCell ref="D203:J203"/>
    <mergeCell ref="F207:G207"/>
    <mergeCell ref="F209:G209"/>
  </mergeCells>
  <conditionalFormatting sqref="D307">
    <cfRule type="cellIs" dxfId="0" priority="897" stopIfTrue="1" operator="equal">
      <formula>0</formula>
    </cfRule>
  </conditionalFormatting>
  <conditionalFormatting sqref="D260">
    <cfRule type="colorScale" priority="8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0">
    <cfRule type="colorScale" priority="8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9370078740157483" right="0.19685039370078741" top="0.39370078740157483" bottom="0.39370078740157483" header="0.31496062992125984" footer="0.31496062992125984"/>
  <pageSetup paperSize="9" scale="67" fitToHeight="0" orientation="portrait" horizontalDpi="300" verticalDpi="300" r:id="rId1"/>
  <headerFooter>
    <oddHeader xml:space="preserve">&amp;L
</oddHeader>
  </headerFooter>
  <rowBreaks count="10" manualBreakCount="10">
    <brk id="48" min="1" max="9" man="1"/>
    <brk id="65" min="1" max="9" man="1"/>
    <brk id="86" min="1" max="9" man="1"/>
    <brk id="110" min="1" max="9" man="1"/>
    <brk id="136" min="1" max="9" man="1"/>
    <brk id="154" min="1" max="9" man="1"/>
    <brk id="175" min="1" max="9" man="1"/>
    <brk id="196" min="1" max="9" man="1"/>
    <brk id="217" min="1" max="9" man="1"/>
    <brk id="241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</vt:lpstr>
      <vt:lpstr>Planilha!Area_de_impressao</vt:lpstr>
      <vt:lpstr>Planilha!Titulos_de_impressao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Maycon Douga</cp:lastModifiedBy>
  <cp:lastPrinted>2020-01-23T15:10:59Z</cp:lastPrinted>
  <dcterms:created xsi:type="dcterms:W3CDTF">2014-10-13T17:21:51Z</dcterms:created>
  <dcterms:modified xsi:type="dcterms:W3CDTF">2020-02-12T11:28:15Z</dcterms:modified>
</cp:coreProperties>
</file>