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E:\REFORMA POSTO DE SAÚDE\"/>
    </mc:Choice>
  </mc:AlternateContent>
  <bookViews>
    <workbookView xWindow="0" yWindow="0" windowWidth="24000" windowHeight="9600"/>
  </bookViews>
  <sheets>
    <sheet name="Planilha" sheetId="1" r:id="rId1"/>
    <sheet name="Cronograma" sheetId="5" r:id="rId2"/>
  </sheets>
  <definedNames>
    <definedName name="_xlnm.Print_Area" localSheetId="1">Cronograma!$C$5:$S$35</definedName>
    <definedName name="_xlnm.Print_Area" localSheetId="0">Planilha!$B$14:$J$143</definedName>
    <definedName name="_xlnm.Print_Titles" localSheetId="0">Planilha!$15:$22</definedName>
  </definedNames>
  <calcPr calcId="162913"/>
</workbook>
</file>

<file path=xl/calcChain.xml><?xml version="1.0" encoding="utf-8"?>
<calcChain xmlns="http://schemas.openxmlformats.org/spreadsheetml/2006/main">
  <c r="F83" i="1" l="1"/>
  <c r="F82" i="1"/>
  <c r="J83" i="1" l="1"/>
  <c r="J82" i="1"/>
  <c r="F90" i="1"/>
  <c r="F32" i="1"/>
  <c r="J32" i="1" l="1"/>
  <c r="J70" i="1"/>
  <c r="D17" i="5" l="1"/>
  <c r="D16" i="5"/>
  <c r="D15" i="5"/>
  <c r="D14" i="5"/>
  <c r="D13" i="5"/>
  <c r="D12" i="5"/>
  <c r="D11" i="5"/>
  <c r="D10" i="5"/>
  <c r="D9" i="5"/>
  <c r="F81" i="1" l="1"/>
  <c r="F67" i="1"/>
  <c r="F66" i="1" s="1"/>
  <c r="J73" i="1"/>
  <c r="F50" i="1"/>
  <c r="F49" i="1"/>
  <c r="J55" i="1"/>
  <c r="J54" i="1"/>
  <c r="J66" i="1" l="1"/>
  <c r="F28" i="1"/>
  <c r="J35" i="1"/>
  <c r="J34" i="1"/>
  <c r="F29" i="1"/>
  <c r="J43" i="1" l="1"/>
  <c r="F84" i="1"/>
  <c r="J81" i="1" l="1"/>
  <c r="F85" i="1"/>
  <c r="J80" i="1" l="1"/>
  <c r="J79" i="1"/>
  <c r="C17" i="5"/>
  <c r="C16" i="5"/>
  <c r="C15" i="5"/>
  <c r="C14" i="5"/>
  <c r="J63" i="1"/>
  <c r="J85" i="1" l="1"/>
  <c r="J77" i="1" l="1"/>
  <c r="J84" i="1"/>
  <c r="J25" i="1" l="1"/>
  <c r="J24" i="1"/>
  <c r="J26" i="1" l="1"/>
  <c r="E9" i="5" s="1"/>
  <c r="I18" i="5"/>
  <c r="I17" i="5"/>
  <c r="I16" i="5"/>
  <c r="I15" i="5"/>
  <c r="I14" i="5"/>
  <c r="I13" i="5"/>
  <c r="I12" i="5"/>
  <c r="I9" i="5"/>
  <c r="K9" i="5" l="1"/>
  <c r="M9" i="5" s="1"/>
  <c r="O9" i="5" s="1"/>
  <c r="Q9" i="5" s="1"/>
  <c r="I11" i="5"/>
  <c r="K11" i="5" s="1"/>
  <c r="M11" i="5" s="1"/>
  <c r="O11" i="5" s="1"/>
  <c r="Q11" i="5" s="1"/>
  <c r="K18" i="5"/>
  <c r="M18" i="5" s="1"/>
  <c r="O18" i="5" s="1"/>
  <c r="Q18" i="5" s="1"/>
  <c r="K17" i="5"/>
  <c r="M17" i="5" s="1"/>
  <c r="O17" i="5" s="1"/>
  <c r="Q17" i="5" s="1"/>
  <c r="K16" i="5"/>
  <c r="M16" i="5" s="1"/>
  <c r="O16" i="5" s="1"/>
  <c r="Q16" i="5" s="1"/>
  <c r="K15" i="5"/>
  <c r="M15" i="5" s="1"/>
  <c r="O15" i="5" s="1"/>
  <c r="Q15" i="5" s="1"/>
  <c r="K14" i="5"/>
  <c r="M14" i="5" s="1"/>
  <c r="O14" i="5" s="1"/>
  <c r="Q14" i="5" s="1"/>
  <c r="K13" i="5"/>
  <c r="M13" i="5" s="1"/>
  <c r="O13" i="5" s="1"/>
  <c r="Q13" i="5" s="1"/>
  <c r="K12" i="5"/>
  <c r="M12" i="5" s="1"/>
  <c r="O12" i="5" s="1"/>
  <c r="Q12" i="5" s="1"/>
  <c r="I10" i="5"/>
  <c r="K10" i="5" s="1"/>
  <c r="M10" i="5" s="1"/>
  <c r="O10" i="5" s="1"/>
  <c r="Q10" i="5" s="1"/>
  <c r="V20" i="5" l="1"/>
  <c r="C13" i="5"/>
  <c r="C12" i="5"/>
  <c r="C11" i="5"/>
  <c r="C10" i="5"/>
  <c r="C9" i="5"/>
  <c r="H20" i="5" l="1"/>
  <c r="J20" i="5"/>
  <c r="L20" i="5"/>
  <c r="N20" i="5"/>
  <c r="P20" i="5"/>
  <c r="T20" i="5" l="1"/>
  <c r="J72" i="1"/>
  <c r="J71" i="1"/>
  <c r="J58" i="1"/>
  <c r="J49" i="1" l="1"/>
  <c r="J86" i="1"/>
  <c r="J31" i="1"/>
  <c r="J65" i="1"/>
  <c r="J46" i="1"/>
  <c r="J50" i="1"/>
  <c r="J44" i="1"/>
  <c r="J90" i="1"/>
  <c r="J61" i="1"/>
  <c r="J68" i="1"/>
  <c r="J64" i="1"/>
  <c r="J67" i="1"/>
  <c r="J45" i="1"/>
  <c r="J42" i="1"/>
  <c r="J53" i="1"/>
  <c r="J56" i="1" s="1"/>
  <c r="J62" i="1"/>
  <c r="J89" i="1"/>
  <c r="J30" i="1" l="1"/>
  <c r="J29" i="1"/>
  <c r="J39" i="1"/>
  <c r="J38" i="1"/>
  <c r="J91" i="1"/>
  <c r="E17" i="5" s="1"/>
  <c r="J69" i="1"/>
  <c r="J74" i="1" s="1"/>
  <c r="E15" i="5" s="1"/>
  <c r="E13" i="5"/>
  <c r="J51" i="1"/>
  <c r="E12" i="5" s="1"/>
  <c r="J59" i="1"/>
  <c r="E14" i="5" s="1"/>
  <c r="J76" i="1"/>
  <c r="J78" i="1"/>
  <c r="J28" i="1"/>
  <c r="J36" i="1"/>
  <c r="J37" i="1"/>
  <c r="J33" i="1"/>
  <c r="J87" i="1" l="1"/>
  <c r="E16" i="5" s="1"/>
  <c r="J47" i="1"/>
  <c r="E11" i="5" s="1"/>
  <c r="J40" i="1"/>
  <c r="E10" i="5" s="1"/>
  <c r="J92" i="1" l="1"/>
  <c r="F9" i="5" l="1"/>
  <c r="F17" i="5"/>
  <c r="J21" i="5"/>
  <c r="N21" i="5"/>
  <c r="H21" i="5"/>
  <c r="P21" i="5"/>
  <c r="L21" i="5"/>
  <c r="R21" i="5"/>
  <c r="F21" i="5"/>
  <c r="F18" i="5"/>
  <c r="F14" i="5"/>
  <c r="F12" i="5"/>
  <c r="F16" i="5"/>
  <c r="F15" i="5"/>
  <c r="F13" i="5"/>
  <c r="F10" i="5"/>
  <c r="F11" i="5"/>
  <c r="T21" i="5" l="1"/>
  <c r="F20" i="5"/>
</calcChain>
</file>

<file path=xl/sharedStrings.xml><?xml version="1.0" encoding="utf-8"?>
<sst xmlns="http://schemas.openxmlformats.org/spreadsheetml/2006/main" count="332" uniqueCount="233">
  <si>
    <t>Unidade Construtiva</t>
  </si>
  <si>
    <t>Tipo de obra</t>
  </si>
  <si>
    <t>Endereço da obra</t>
  </si>
  <si>
    <t>BDI</t>
  </si>
  <si>
    <t xml:space="preserve">Preços expressos em </t>
  </si>
  <si>
    <t>Encargos Sociais</t>
  </si>
  <si>
    <t xml:space="preserve">Código </t>
  </si>
  <si>
    <t>Un.</t>
  </si>
  <si>
    <t>Preço total</t>
  </si>
  <si>
    <t>R$ (Real)</t>
  </si>
  <si>
    <t xml:space="preserve">Planilha de Orçamento </t>
  </si>
  <si>
    <t xml:space="preserve">Valor total da obra </t>
  </si>
  <si>
    <t xml:space="preserve">Quantidade </t>
  </si>
  <si>
    <t>INFRAESTRUTURA</t>
  </si>
  <si>
    <t>1.1</t>
  </si>
  <si>
    <t>1.0</t>
  </si>
  <si>
    <t>2.0</t>
  </si>
  <si>
    <t>SUPERESTRUTURA</t>
  </si>
  <si>
    <t>3.0</t>
  </si>
  <si>
    <t>4.0</t>
  </si>
  <si>
    <t>5.0</t>
  </si>
  <si>
    <t>7.0</t>
  </si>
  <si>
    <t>9.0</t>
  </si>
  <si>
    <t>Obra</t>
  </si>
  <si>
    <t>3.1</t>
  </si>
  <si>
    <t>Sub total</t>
  </si>
  <si>
    <t>Reforma</t>
  </si>
  <si>
    <t>Item</t>
  </si>
  <si>
    <t>Serviço</t>
  </si>
  <si>
    <t>Valor</t>
  </si>
  <si>
    <t>Parcela - 01</t>
  </si>
  <si>
    <t>Parcela - 02</t>
  </si>
  <si>
    <t>Parcela - 03</t>
  </si>
  <si>
    <t>Parcela - 04</t>
  </si>
  <si>
    <t>Parcela - 05</t>
  </si>
  <si>
    <t>R$</t>
  </si>
  <si>
    <t>%</t>
  </si>
  <si>
    <t>Sp*</t>
  </si>
  <si>
    <t>Ac*</t>
  </si>
  <si>
    <t>13.0</t>
  </si>
  <si>
    <t>Parcela - 06</t>
  </si>
  <si>
    <t>Totais</t>
  </si>
  <si>
    <t>Nome:</t>
  </si>
  <si>
    <t>* Sp = Simples, Ac = Acumulado</t>
  </si>
  <si>
    <t>Ao assinarmos a atual proposta, comprovamos ciência e declaramos que:</t>
  </si>
  <si>
    <t>•</t>
  </si>
  <si>
    <t>O não-atendimento das condições do projeto analisado provocará o desenquadramento do orçamento;</t>
  </si>
  <si>
    <t>Qualquer alterações no projeto analisado deve se alertar o orçamentista;</t>
  </si>
  <si>
    <t>CRONOGRAMA FÍSICO-FINANCEIRO</t>
  </si>
  <si>
    <t>CREA-MS:</t>
  </si>
  <si>
    <t>Maycon Nagai</t>
  </si>
  <si>
    <t>Responsável Técnico - Engenheiro Civil</t>
  </si>
  <si>
    <t xml:space="preserve">Fundo Municipal de Saúde </t>
  </si>
  <si>
    <t>Secretária de Saúde</t>
  </si>
  <si>
    <t>Edemir Palmeira</t>
  </si>
  <si>
    <t xml:space="preserve">ART: </t>
  </si>
  <si>
    <t>Fundo Municipal de Saúde</t>
  </si>
  <si>
    <t>CNPJ</t>
  </si>
  <si>
    <t>11.444.651/0001-97</t>
  </si>
  <si>
    <t>Data</t>
  </si>
  <si>
    <t>Preço unitário c/BDI</t>
  </si>
  <si>
    <t>6.0</t>
  </si>
  <si>
    <t>8.0</t>
  </si>
  <si>
    <t>Anaurilândia/MS, 03 de Junho de 2019.</t>
  </si>
  <si>
    <t xml:space="preserve">Item </t>
  </si>
  <si>
    <t>Descrição</t>
  </si>
  <si>
    <t xml:space="preserve">Preço unitário </t>
  </si>
  <si>
    <t xml:space="preserve">Centro de Saúde Eduardo Fernandes dos Santos - </t>
  </si>
  <si>
    <t>Ref. Preços</t>
  </si>
  <si>
    <t>SINAPI</t>
  </si>
  <si>
    <t>CANT</t>
  </si>
  <si>
    <t xml:space="preserve">CANTEIRO DE OBRAS </t>
  </si>
  <si>
    <t>1.2</t>
  </si>
  <si>
    <t>3.2</t>
  </si>
  <si>
    <t>3.3</t>
  </si>
  <si>
    <t>3.4</t>
  </si>
  <si>
    <t>4.1</t>
  </si>
  <si>
    <t>4.2</t>
  </si>
  <si>
    <t>5.1</t>
  </si>
  <si>
    <t>6.1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</si>
  <si>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</si>
  <si>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</si>
  <si>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</si>
  <si>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</si>
  <si>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</si>
  <si>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</si>
  <si>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</si>
  <si>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</si>
  <si>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</si>
  <si>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9.1</t>
  </si>
  <si>
    <t>9.2</t>
  </si>
  <si>
    <t>PLACA DE OBRA EM CHAPA DE ACO GALVANIZADO</t>
  </si>
  <si>
    <t>M</t>
  </si>
  <si>
    <t>M2</t>
  </si>
  <si>
    <t>SINAPI 74209/001</t>
  </si>
  <si>
    <t>SINAPI 98229</t>
  </si>
  <si>
    <t>DEMOLIÇÃO DE REVESTIMENTO CERÂMICO, DE FORMA MANUAL, SEM REAPROVEITAMENTO. AF_12/2017</t>
  </si>
  <si>
    <t>SINAPI 97633</t>
  </si>
  <si>
    <t>M3</t>
  </si>
  <si>
    <t>SINAPI 72897</t>
  </si>
  <si>
    <t>SINAPI 93358</t>
  </si>
  <si>
    <t>ESTACA BROCA DE CONCRETO, DIÃMETRO DE 25 CM, ESCAVAÇÃO MANUAL COM TRADO CONCHA. AF_03/2018</t>
  </si>
  <si>
    <t>ESCAVAÇÃO MANUAL DE VALA IN LOCO. AF_03/2016</t>
  </si>
  <si>
    <t xml:space="preserve">CARGA MANUAL DE ENTULHO EM CAMINHAO BASCULANTE </t>
  </si>
  <si>
    <t>SINAPI 87620</t>
  </si>
  <si>
    <t>CONTRAPISO EM ARGAMASSA TRAÇO 1:4 (CIMENTO E AREIA), PREPARO MECÂNICO COM BETONEIRA 400 L, APLICADO EM ÁREAS SECAS. AF_06/2014</t>
  </si>
  <si>
    <t>INFR</t>
  </si>
  <si>
    <t>SINAPI 96533</t>
  </si>
  <si>
    <t>MONTAGEM E DESMONTAGEM DE FÔRMA PARA VIGA BALDRAME, EM MADEIRA SERRADA, E=25 MM, 2 UTILIZAÇÕES. AF_06/2017</t>
  </si>
  <si>
    <t>SINAPI 92723</t>
  </si>
  <si>
    <t>CONCRETO FCK = 20MPA, TRAÇO 1:2,7:3 (CIMENTO/ AREIA MÉDIA/ BRITA 1) - PREPARO MECÂNICO COM BETONEIRA 600 L. AF_07/2016</t>
  </si>
  <si>
    <t xml:space="preserve">LANCAMENTO/APLICACAO MANUAL DE CONCRETO </t>
  </si>
  <si>
    <t>SINAPI 4157/004</t>
  </si>
  <si>
    <t>KG</t>
  </si>
  <si>
    <t>ARMAÇÃO DE PILAR OU VIGA DE UMA ESTRUTURA CONVENCIONAL DE CONCRETO ARMADO AÇO CA-50 DE ATÉ 10,0 MM - MONTAGEM. AF_12/2015</t>
  </si>
  <si>
    <t>SINAPI 92778</t>
  </si>
  <si>
    <t>SINAPI 92775</t>
  </si>
  <si>
    <t>ARMAÇÃO DE PILAR OU VIGA DE UMA ESTRUTURA CONVENCIONAL DE CONCRETO ARMADO AÇO CA-60 DE ATÉ 5,0 MM - MONTAGEM. AF_12/2015</t>
  </si>
  <si>
    <t>REATERRO MANUAL DE VALAS COM COMPACTAÇÃO MECANIZADA. AF_04/2016</t>
  </si>
  <si>
    <t>SINAPI 93382</t>
  </si>
  <si>
    <t>IMPERMEABILIZACAO DE ESTRUTURAS ENTERRADAS, COM TINTA ASFALTICA, DUAS DEMAOS.</t>
  </si>
  <si>
    <t>SINAPI 74106/001</t>
  </si>
  <si>
    <t>SUP</t>
  </si>
  <si>
    <t>3.5</t>
  </si>
  <si>
    <t>SINAPI 94970</t>
  </si>
  <si>
    <t>DEMOLIÇÃO DE ALVENARIA DE BLOCO FURADO, DE FORMA MANUAL, SEM REAPROVEI TAMENTO. AF_12/2017</t>
  </si>
  <si>
    <t>SINAPI 97622</t>
  </si>
  <si>
    <t>ALVENARIA DE VEDAÇÃO DE BLOCOS CERÂMICOS FURADOS NA HORIZONTAL DE 11,5X19X19CM (ESPESSURA 11,5M) DE PAREDES COM ÁREA LÍQUIDA MAIOR OU IGUAL A 6M² SEM VÃOS E ARGAMASSA DE ASSENTAMENTO COM PREPARO MANUAL. AF_06/2</t>
  </si>
  <si>
    <t>SINAPI 87506</t>
  </si>
  <si>
    <t>ALV</t>
  </si>
  <si>
    <t>ALVENARIA</t>
  </si>
  <si>
    <t>UN</t>
  </si>
  <si>
    <t>SINAPI 68054</t>
  </si>
  <si>
    <t>ESQ</t>
  </si>
  <si>
    <t>ESQUADRIA</t>
  </si>
  <si>
    <t>FECHADURA DE SOBREPOR PARA PORTAO, COM CHAVE TETRA, CAIXA *100* MM, TRINCO LATERAL, EM LATAO OU ACO CROMADO, PINTADO - COMPLETA</t>
  </si>
  <si>
    <t>SINAPI 00038155</t>
  </si>
  <si>
    <t>SINAPI 00005080</t>
  </si>
  <si>
    <t>PUXADOR CENTRAL, TIPO ALCA, EM ZAMAC CROMADO, COM ROSETAS, COMPRIMENTO *100* MM, PARA PORTA / JANELA EM MADEIRA OU METALICA - INCLUI PARAFUSOS</t>
  </si>
  <si>
    <t>PORTAO DE FERRO EM CHAPA GALVANIZADA</t>
  </si>
  <si>
    <t>HIDRA</t>
  </si>
  <si>
    <t>INSTALAÇÕES HIDRAULICAS</t>
  </si>
  <si>
    <t>BARRA DE APOIO RETA, EM ALUMINIO, COMPRIMENTO 90 CM, DIAMETRO MINIMO 3 CM</t>
  </si>
  <si>
    <t>SINAPI 00036223</t>
  </si>
  <si>
    <t>CHAPISCO APLICADO EM ALVENARIA (SEM PRESENÇA DE VÃOS) E ESTRUTURAS DE CONCRETO DE FACHADA, COM COLHER DE PEDREIRO. ARGAMASSA TRAÇO 1:3 COM PREPARO EM BETONEIRA 400L. AF_06/2014</t>
  </si>
  <si>
    <t>RESV</t>
  </si>
  <si>
    <t>CHAPISCO APLICADO EM ALVENARIAS E ESTRUTURAS DE CONCRETO INTERNAS, COM COLHER DE PEDREIRO. ARGAMASSA TRAÇO 1:3 COM PREPARO EM BETONEIRA 400L. AF_06/2014</t>
  </si>
  <si>
    <t>SINAPI 87879</t>
  </si>
  <si>
    <t>SINAPI 87894</t>
  </si>
  <si>
    <t>MASSA ÚNICA, PARA RECEBIMENTO DE PINTURA, EM ARGAMASSA TRAÇO 1:2:8, PREPARO MECÂNICO COM BETONEIRA 400L, APLICADA MANUALMENTE EM FACES INTERNAS DE PAREDES, ESPESSURA DE 20MM, COM EXECUÇÃO DE TALISCAS. AF_06/2014</t>
  </si>
  <si>
    <t>SINAPI 87529</t>
  </si>
  <si>
    <t>EMBOÇO OU MASSA ÚNICA EM ARGAMASSA TRAÇO 1:2:8, PREPARO MECÂNICO COM BETONEIRA 400 L, APLICADA MANUALMENTE EM PANOS DE FACHADA COM PRESENÇA DE VÃOS, ESPESSURA DE 25 MM. AF_06/2014</t>
  </si>
  <si>
    <t>SINAPI 87775</t>
  </si>
  <si>
    <t>CHAPA DE ALUMINIO, E = 3 MM, L = 1000 MM - 8,10 KG/M2 (LIGA 1200 - H14)</t>
  </si>
  <si>
    <t>SINAPI 00011122</t>
  </si>
  <si>
    <t>SINAPI 41722</t>
  </si>
  <si>
    <t>REVESTIMENTO CERÂMICO PARA PISO COM PLACAS TIPO ESMALTADA EXTRA DE DIMENSÕES 45X45 CM APLICADA EM AMBIENTES DE ÁREA MAIOR QUE 10 M2. AF_06/2014</t>
  </si>
  <si>
    <t>SINAPI 87251</t>
  </si>
  <si>
    <t>RODAPÉ CERÂMICO DE 7CM DE ALTURA COM PLACAS TIPO ESMALTADA EXTRA DE DIMENSÕES 45X45CM. AF_06/2014</t>
  </si>
  <si>
    <t>SINAPI 88649</t>
  </si>
  <si>
    <t>APLICAÇÃO DE FUNDO SELADOR ACRÍLICO EM PAREDES, UMA DEMÃO. AF_06/2014</t>
  </si>
  <si>
    <t>SINAPI 88485</t>
  </si>
  <si>
    <t>APLICAÇÃO MANUAL DE PINTURA COM TINTA LÁTEX ACRÍLICA EM PAREDES, DUAS DEMÃOS. AF_06/2014</t>
  </si>
  <si>
    <t>SINAPI 88489</t>
  </si>
  <si>
    <t>APLICAÇÃO MANUAL DE PINTURA COM TINTA LÁTEX ACRÍLICA EM TETO, DUAS DEMÃOS. AF_06/2014</t>
  </si>
  <si>
    <t>SINAPI 88488</t>
  </si>
  <si>
    <t>APLICAÇÃO MANUAL DE PINTURA COM TINTA LÁTEX PVA EM PAREDES, DUAS DEMÃOS. AF_06/2014</t>
  </si>
  <si>
    <t>SINAPI 88487</t>
  </si>
  <si>
    <t>APLICAÇÃO MANUAL DE PINTURA COM TINTA LÁTEX PVA EM TETO, DUAS DEMÃOS. AF_06/2014</t>
  </si>
  <si>
    <t>SINAPI 88486</t>
  </si>
  <si>
    <t>PINTURA ACRILICA EM PISO CIMENTADO DUAS DEMAOS</t>
  </si>
  <si>
    <t>SINAPI 74245/001</t>
  </si>
  <si>
    <t>PINTURA VERNIZ POLIURETANO BRILHANTE EM MADEIRA, TRES DEMAOS</t>
  </si>
  <si>
    <t>SINAPI 95464</t>
  </si>
  <si>
    <t>PINTURA ESMALTE ALTO BRILHO, DUAS DEMAOS, SOBRE SUPERFICIE METALICA</t>
  </si>
  <si>
    <t>SINAPI 73924/001</t>
  </si>
  <si>
    <t>REVESTIMENTO DE PISO E PAREDE</t>
  </si>
  <si>
    <t>LIMPEZA DE SUPERFÍCIE COM JATO DE ALTA PRESSÃO. AF_04/2019</t>
  </si>
  <si>
    <t>SINAPI 99814</t>
  </si>
  <si>
    <t>DEMOLIÇÃO CONCRETO DE FORMA MECANIZADA COM MARTELETE, SEM REAPROVEITAMENTO. AF_12/2017</t>
  </si>
  <si>
    <t>SINAPI 97629</t>
  </si>
  <si>
    <t>SINAPI 73992/001</t>
  </si>
  <si>
    <t>PINT</t>
  </si>
  <si>
    <t>PINTURA</t>
  </si>
  <si>
    <t>SERÇ</t>
  </si>
  <si>
    <t>SERVIÇOS COMPLEMENTARES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</si>
  <si>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</si>
  <si>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</si>
  <si>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</si>
  <si>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</si>
  <si>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</si>
  <si>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</si>
  <si>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</si>
  <si>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</si>
  <si>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</si>
  <si>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</si>
  <si>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</si>
  <si>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</si>
  <si>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5.2</t>
  </si>
  <si>
    <t>5.3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</si>
  <si>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</si>
  <si>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</si>
  <si>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</si>
  <si>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</si>
  <si>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</si>
  <si>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</si>
  <si>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</si>
  <si>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</si>
  <si>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</si>
  <si>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</si>
  <si>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</si>
  <si>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</si>
  <si>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</si>
  <si>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ART:  1320190038870</t>
  </si>
  <si>
    <t>A execução deverá seguir as condições do projeto;</t>
  </si>
  <si>
    <t>COMPACTACAO MECANICA DO SOLO</t>
  </si>
  <si>
    <t>PINTURA A OLEO, 2 DEMAOS</t>
  </si>
  <si>
    <t>SINAPI 79464</t>
  </si>
  <si>
    <t>SINAPI 98695</t>
  </si>
  <si>
    <t>SOLEIRA EM MÁRMORE, LARGURA 15 CM, ESPESSURA 2,0 CM. AF_06/2018</t>
  </si>
  <si>
    <t>LOCACAO CONVENCIONAL DE OBRA, ATRAVES DE GABARITO DE TABUAS CORRIDAS PONTALETADAS</t>
  </si>
  <si>
    <t>MONTAGEM E DESMONTAGEM DE FÔRMA DE PILARES RETANGULARES E ESTRUTURAS SIMILARES COM ÁREA MÉDIA DAS SEÇÕES MENOR OU IGUAL A 0,25 M², PÉ-DIREITO SIMPLES, EM MADEIRA SERRADA, 4 UTILIZAÇÕES. AF_12/2015</t>
  </si>
  <si>
    <t>SINAPI 92412</t>
  </si>
  <si>
    <t>ENGENHEIIRO CIVIL MAYCON NAGAI</t>
  </si>
  <si>
    <t>FUNDO MUNICIPAL DE SAÚDE</t>
  </si>
  <si>
    <t>8.10</t>
  </si>
  <si>
    <t>8.11</t>
  </si>
  <si>
    <t>SINAPI 88494</t>
  </si>
  <si>
    <t>SINAPI 88495</t>
  </si>
  <si>
    <t>LIXAMENTO EM PAREDES, UMA DEMÃO. AF_06/2014</t>
  </si>
  <si>
    <t>LIXAMENTO EM TETO, UMA DEMÃO. AF_06/2014</t>
  </si>
  <si>
    <t>Junho/2019</t>
  </si>
  <si>
    <t>Rua Duque de Caxias - Centro - Anaurilândia/MS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</si>
</sst>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  <numFmt numFmtId="165" formatCode="0.0"/>
    <numFmt numFmtId="166" formatCode="&quot;R$&quot;\ 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26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8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sz val="14"/>
      <color theme="1" tint="4.9989318521683403E-2"/>
      <name val="Calibri"/>
      <family val="2"/>
      <scheme val="minor"/>
    </font>
    <font>
      <u/>
      <sz val="14"/>
      <color theme="1" tint="4.9989318521683403E-2"/>
      <name val="Calibri"/>
      <family val="2"/>
      <scheme val="minor"/>
    </font>
    <font>
      <u/>
      <sz val="11"/>
      <color theme="1" tint="4.9989318521683403E-2"/>
      <name val="Calibri"/>
      <family val="2"/>
      <scheme val="minor"/>
    </font>
    <font>
      <u/>
      <sz val="12"/>
      <color theme="1" tint="4.9989318521683403E-2"/>
      <name val="Calibri"/>
      <family val="2"/>
      <scheme val="minor"/>
    </font>
    <font>
      <b/>
      <u/>
      <sz val="12"/>
      <color theme="1" tint="4.9989318521683403E-2"/>
      <name val="Calibri"/>
      <family val="2"/>
      <scheme val="minor"/>
    </font>
    <font>
      <b/>
      <u/>
      <sz val="8"/>
      <color theme="1" tint="4.9989318521683403E-2"/>
      <name val="Arial"/>
      <family val="2"/>
    </font>
    <font>
      <u/>
      <sz val="8"/>
      <color theme="1" tint="4.9989318521683403E-2"/>
      <name val="Arial"/>
      <family val="2"/>
    </font>
    <font>
      <b/>
      <sz val="2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5" borderId="0"/>
    <xf numFmtId="44" fontId="1" fillId="0" borderId="0" applyFont="0" applyFill="0" applyBorder="0" applyAlignment="0" applyProtection="0"/>
    <xf numFmtId="0" fontId="6" fillId="0" borderId="0"/>
  </cellStyleXfs>
  <cellXfs count="182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10" fontId="3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 vertical="center"/>
    </xf>
    <xf numFmtId="166" fontId="3" fillId="0" borderId="0" xfId="4" applyNumberFormat="1" applyFont="1" applyBorder="1"/>
    <xf numFmtId="2" fontId="3" fillId="0" borderId="0" xfId="0" applyNumberFormat="1" applyFont="1" applyBorder="1"/>
    <xf numFmtId="165" fontId="8" fillId="0" borderId="0" xfId="3" applyNumberFormat="1" applyFont="1" applyFill="1" applyBorder="1" applyAlignment="1" applyProtection="1">
      <alignment horizontal="center" vertical="center"/>
    </xf>
    <xf numFmtId="165" fontId="7" fillId="0" borderId="0" xfId="3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/>
    <xf numFmtId="0" fontId="7" fillId="0" borderId="0" xfId="3" applyNumberFormat="1" applyFont="1" applyFill="1" applyBorder="1" applyAlignment="1" applyProtection="1">
      <alignment horizontal="left" vertical="center"/>
    </xf>
    <xf numFmtId="0" fontId="7" fillId="0" borderId="0" xfId="3" applyFont="1" applyFill="1" applyProtection="1"/>
    <xf numFmtId="0" fontId="7" fillId="0" borderId="0" xfId="3" applyFont="1" applyFill="1" applyAlignment="1" applyProtection="1">
      <alignment horizontal="right"/>
    </xf>
    <xf numFmtId="0" fontId="3" fillId="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center" vertical="center"/>
    </xf>
    <xf numFmtId="2" fontId="3" fillId="7" borderId="15" xfId="0" applyNumberFormat="1" applyFont="1" applyFill="1" applyBorder="1" applyAlignment="1">
      <alignment horizontal="center" vertical="center"/>
    </xf>
    <xf numFmtId="2" fontId="3" fillId="7" borderId="1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center" vertical="center"/>
    </xf>
    <xf numFmtId="2" fontId="3" fillId="7" borderId="16" xfId="0" applyNumberFormat="1" applyFont="1" applyFill="1" applyBorder="1" applyAlignment="1">
      <alignment horizontal="center" vertical="center"/>
    </xf>
    <xf numFmtId="2" fontId="3" fillId="7" borderId="20" xfId="0" applyNumberFormat="1" applyFont="1" applyFill="1" applyBorder="1" applyAlignment="1">
      <alignment horizontal="center" vertical="center"/>
    </xf>
    <xf numFmtId="10" fontId="3" fillId="0" borderId="0" xfId="0" applyNumberFormat="1" applyFont="1"/>
    <xf numFmtId="166" fontId="3" fillId="0" borderId="0" xfId="0" applyNumberFormat="1" applyFont="1"/>
    <xf numFmtId="2" fontId="10" fillId="0" borderId="0" xfId="0" applyNumberFormat="1" applyFont="1" applyFill="1" applyBorder="1" applyAlignment="1">
      <alignment horizontal="center" vertical="center"/>
    </xf>
    <xf numFmtId="165" fontId="5" fillId="6" borderId="15" xfId="3" applyNumberFormat="1" applyFont="1" applyFill="1" applyBorder="1" applyAlignment="1" applyProtection="1">
      <alignment horizontal="center" vertical="center"/>
    </xf>
    <xf numFmtId="165" fontId="5" fillId="6" borderId="16" xfId="3" applyNumberFormat="1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right"/>
    </xf>
    <xf numFmtId="0" fontId="12" fillId="0" borderId="0" xfId="3" applyFont="1" applyFill="1" applyAlignment="1" applyProtection="1">
      <alignment vertical="center"/>
    </xf>
    <xf numFmtId="0" fontId="3" fillId="4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165" fontId="5" fillId="0" borderId="15" xfId="3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166" fontId="14" fillId="0" borderId="0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10" fontId="16" fillId="0" borderId="0" xfId="2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 applyFill="1" applyAlignment="1">
      <alignment horizontal="right" vertical="center" wrapText="1"/>
    </xf>
    <xf numFmtId="4" fontId="14" fillId="0" borderId="0" xfId="0" applyNumberFormat="1" applyFont="1" applyAlignment="1">
      <alignment horizontal="right" vertical="center" wrapText="1"/>
    </xf>
    <xf numFmtId="166" fontId="14" fillId="0" borderId="0" xfId="1" applyNumberFormat="1" applyFont="1" applyFill="1" applyBorder="1" applyAlignment="1">
      <alignment vertical="center" wrapText="1"/>
    </xf>
    <xf numFmtId="4" fontId="16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7" fillId="0" borderId="0" xfId="3" applyFont="1" applyFill="1" applyBorder="1" applyAlignment="1" applyProtection="1">
      <alignment horizontal="center" vertical="center" wrapText="1"/>
    </xf>
    <xf numFmtId="0" fontId="17" fillId="0" borderId="0" xfId="3" applyFont="1" applyFill="1" applyBorder="1" applyAlignment="1" applyProtection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1" fontId="18" fillId="0" borderId="0" xfId="1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Border="1" applyAlignment="1">
      <alignment horizontal="right" vertical="center" wrapText="1"/>
    </xf>
    <xf numFmtId="4" fontId="21" fillId="0" borderId="0" xfId="0" applyNumberFormat="1" applyFont="1" applyBorder="1" applyAlignment="1">
      <alignment vertical="center" wrapText="1"/>
    </xf>
    <xf numFmtId="166" fontId="22" fillId="0" borderId="0" xfId="1" applyNumberFormat="1" applyFont="1" applyFill="1" applyBorder="1" applyAlignment="1">
      <alignment vertical="center" wrapText="1"/>
    </xf>
    <xf numFmtId="166" fontId="22" fillId="0" borderId="0" xfId="1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3" applyFont="1" applyFill="1" applyBorder="1" applyAlignment="1" applyProtection="1">
      <alignment vertical="center" wrapText="1"/>
    </xf>
    <xf numFmtId="0" fontId="24" fillId="0" borderId="0" xfId="3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3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4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Alignment="1">
      <alignment horizontal="right" vertical="center" wrapText="1"/>
    </xf>
    <xf numFmtId="4" fontId="16" fillId="0" borderId="0" xfId="0" applyNumberFormat="1" applyFont="1" applyAlignment="1">
      <alignment vertical="center" wrapText="1"/>
    </xf>
    <xf numFmtId="0" fontId="17" fillId="0" borderId="4" xfId="3" applyFont="1" applyFill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3" applyFont="1" applyFill="1" applyAlignment="1" applyProtection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4" fillId="0" borderId="0" xfId="5" applyFont="1" applyFill="1" applyBorder="1" applyAlignment="1" applyProtection="1">
      <alignment horizontal="left" vertical="center" wrapText="1"/>
    </xf>
    <xf numFmtId="0" fontId="25" fillId="0" borderId="0" xfId="3" applyFont="1" applyFill="1" applyBorder="1" applyAlignment="1" applyProtection="1">
      <alignment horizontal="left" vertical="center" wrapText="1"/>
    </xf>
    <xf numFmtId="0" fontId="25" fillId="0" borderId="0" xfId="5" applyFont="1" applyFill="1" applyBorder="1" applyAlignment="1" applyProtection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0" xfId="5" applyFont="1" applyFill="1" applyBorder="1" applyAlignment="1" applyProtection="1">
      <alignment horizontal="left" vertical="center" wrapText="1"/>
    </xf>
    <xf numFmtId="0" fontId="24" fillId="0" borderId="0" xfId="3" applyFont="1" applyFill="1" applyBorder="1" applyAlignment="1" applyProtection="1">
      <alignment horizontal="left" vertical="center" wrapText="1"/>
    </xf>
    <xf numFmtId="166" fontId="14" fillId="0" borderId="0" xfId="1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10" fontId="13" fillId="0" borderId="15" xfId="0" applyNumberFormat="1" applyFont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right" vertical="center" wrapText="1"/>
    </xf>
    <xf numFmtId="9" fontId="13" fillId="0" borderId="15" xfId="0" applyNumberFormat="1" applyFont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0" fontId="3" fillId="0" borderId="12" xfId="2" applyNumberFormat="1" applyFont="1" applyBorder="1" applyAlignment="1">
      <alignment horizontal="center" vertical="center"/>
    </xf>
    <xf numFmtId="10" fontId="3" fillId="0" borderId="14" xfId="2" applyNumberFormat="1" applyFont="1" applyBorder="1" applyAlignment="1">
      <alignment horizontal="center" vertical="center"/>
    </xf>
    <xf numFmtId="166" fontId="3" fillId="0" borderId="9" xfId="1" applyNumberFormat="1" applyFont="1" applyBorder="1" applyAlignment="1">
      <alignment horizontal="center" vertical="center"/>
    </xf>
    <xf numFmtId="166" fontId="3" fillId="0" borderId="17" xfId="1" applyNumberFormat="1" applyFont="1" applyBorder="1" applyAlignment="1">
      <alignment horizontal="center" vertical="center"/>
    </xf>
    <xf numFmtId="10" fontId="3" fillId="0" borderId="13" xfId="2" applyNumberFormat="1" applyFont="1" applyBorder="1" applyAlignment="1">
      <alignment horizontal="center" vertical="center"/>
    </xf>
    <xf numFmtId="166" fontId="3" fillId="0" borderId="10" xfId="1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10" fontId="3" fillId="0" borderId="15" xfId="0" applyNumberFormat="1" applyFont="1" applyBorder="1" applyAlignment="1">
      <alignment horizontal="center" vertical="center"/>
    </xf>
    <xf numFmtId="165" fontId="8" fillId="6" borderId="6" xfId="3" applyNumberFormat="1" applyFont="1" applyFill="1" applyBorder="1" applyAlignment="1" applyProtection="1">
      <alignment horizontal="center" vertical="center"/>
    </xf>
    <xf numFmtId="165" fontId="8" fillId="6" borderId="16" xfId="3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0" fontId="3" fillId="0" borderId="16" xfId="0" applyNumberFormat="1" applyFont="1" applyBorder="1" applyAlignment="1">
      <alignment horizontal="center" vertical="center"/>
    </xf>
    <xf numFmtId="0" fontId="12" fillId="0" borderId="0" xfId="5" applyFont="1" applyFill="1" applyBorder="1" applyAlignment="1" applyProtection="1">
      <alignment horizontal="left"/>
    </xf>
    <xf numFmtId="0" fontId="9" fillId="0" borderId="0" xfId="5" applyFont="1" applyFill="1" applyBorder="1" applyAlignment="1" applyProtection="1">
      <alignment horizontal="left"/>
    </xf>
    <xf numFmtId="0" fontId="2" fillId="2" borderId="15" xfId="0" applyFont="1" applyFill="1" applyBorder="1" applyAlignment="1">
      <alignment horizontal="center" vertical="center"/>
    </xf>
    <xf numFmtId="166" fontId="3" fillId="0" borderId="0" xfId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/>
    </xf>
    <xf numFmtId="1" fontId="12" fillId="0" borderId="0" xfId="3" applyNumberFormat="1" applyFont="1" applyFill="1" applyAlignment="1" applyProtection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0" xfId="3" applyFont="1" applyFill="1" applyBorder="1" applyAlignment="1" applyProtection="1">
      <alignment horizontal="left"/>
    </xf>
    <xf numFmtId="0" fontId="2" fillId="9" borderId="15" xfId="0" applyFont="1" applyFill="1" applyBorder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 vertical="center"/>
    </xf>
    <xf numFmtId="164" fontId="13" fillId="8" borderId="15" xfId="0" applyNumberFormat="1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vertical="center"/>
    </xf>
    <xf numFmtId="2" fontId="14" fillId="0" borderId="15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vertical="center"/>
    </xf>
    <xf numFmtId="0" fontId="14" fillId="0" borderId="15" xfId="0" applyNumberFormat="1" applyFont="1" applyBorder="1" applyAlignment="1">
      <alignment horizontal="center" vertical="center"/>
    </xf>
    <xf numFmtId="4" fontId="14" fillId="0" borderId="15" xfId="0" applyNumberFormat="1" applyFont="1" applyFill="1" applyBorder="1" applyAlignment="1">
      <alignment vertical="center"/>
    </xf>
    <xf numFmtId="0" fontId="14" fillId="0" borderId="15" xfId="0" applyFont="1" applyBorder="1" applyAlignment="1">
      <alignment vertical="center"/>
    </xf>
    <xf numFmtId="4" fontId="14" fillId="0" borderId="15" xfId="0" applyNumberFormat="1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2" fontId="14" fillId="0" borderId="15" xfId="0" applyNumberFormat="1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4" fontId="13" fillId="0" borderId="15" xfId="0" applyNumberFormat="1" applyFont="1" applyFill="1" applyBorder="1" applyAlignment="1">
      <alignment vertical="center"/>
    </xf>
  </cellXfs>
  <cellStyles count="6">
    <cellStyle name="Moeda" xfId="4" builtinId="4"/>
    <cellStyle name="Normal" xfId="0" builtinId="0"/>
    <cellStyle name="Normal_24DefProposta de construção de unidade isolada- v23" xfId="3"/>
    <cellStyle name="Normal_LAE-OGU" xfId="5"/>
    <cellStyle name="Porcentagem" xfId="2" builtinId="5"/>
    <cellStyle name="Vírgula" xfId="1" builtinId="3"/>
  </cellStyles>
  <dxfs count="5">
    <dxf>
      <font>
        <b val="0"/>
        <condense val="0"/>
        <extend val="0"/>
        <color indexed="9"/>
      </font>
      <fill>
        <patternFill patternType="solid">
          <fgColor indexed="64"/>
          <bgColor indexed="9"/>
        </patternFill>
      </fill>
    </dxf>
    <dxf>
      <font>
        <b val="0"/>
        <condense val="0"/>
        <extend val="0"/>
        <color indexed="9"/>
      </font>
      <fill>
        <patternFill patternType="solid">
          <fgColor indexed="64"/>
          <bgColor indexed="9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fill>
        <patternFill patternType="solid">
          <fgColor indexed="64"/>
          <bgColor indexed="9"/>
        </patternFill>
      </fill>
    </dxf>
    <dxf>
      <font>
        <b val="0"/>
        <condense val="0"/>
        <extend val="0"/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AF223"/>
  <sheetViews>
    <sheetView showGridLines="0" tabSelected="1" topLeftCell="A10" zoomScale="85" zoomScaleNormal="85" zoomScaleSheetLayoutView="55" zoomScalePageLayoutView="70" workbookViewId="0">
      <selection activeCell="J73" sqref="J73"/>
    </sheetView>
  </sheetViews>
  <sheetFormatPr defaultRowHeight="15" x14ac:dyDescent="0.25"/>
  <cols>
    <col min="1" max="1" width="9.140625" style="54"/>
    <col min="2" max="2" width="12.7109375" style="53" bestFit="1" customWidth="1"/>
    <col min="3" max="3" width="18.5703125" style="53" customWidth="1"/>
    <col min="4" max="4" width="49.5703125" style="100" customWidth="1"/>
    <col min="5" max="5" width="4.7109375" style="53" bestFit="1" customWidth="1"/>
    <col min="6" max="6" width="5.42578125" style="101" customWidth="1"/>
    <col min="7" max="7" width="7.28515625" style="101" customWidth="1"/>
    <col min="8" max="8" width="16" style="102" customWidth="1"/>
    <col min="9" max="9" width="15.28515625" style="102" bestFit="1" customWidth="1"/>
    <col min="10" max="10" width="11.85546875" style="103" bestFit="1" customWidth="1"/>
    <col min="11" max="16384" width="9.140625" style="54"/>
  </cols>
  <sheetData>
    <row r="1" spans="2:10" ht="15" customHeight="1" x14ac:dyDescent="0.25">
      <c r="B1" s="116"/>
      <c r="C1" s="116"/>
      <c r="D1" s="116"/>
      <c r="E1" s="116"/>
      <c r="F1" s="116"/>
      <c r="G1" s="116"/>
      <c r="H1" s="116"/>
      <c r="I1" s="116"/>
      <c r="J1" s="116"/>
    </row>
    <row r="2" spans="2:10" ht="15" customHeight="1" x14ac:dyDescent="0.25">
      <c r="B2" s="116"/>
      <c r="C2" s="116"/>
      <c r="D2" s="116"/>
      <c r="E2" s="116"/>
      <c r="F2" s="116"/>
      <c r="G2" s="116"/>
      <c r="H2" s="116"/>
      <c r="I2" s="116"/>
      <c r="J2" s="116"/>
    </row>
    <row r="3" spans="2:10" ht="15" customHeight="1" x14ac:dyDescent="0.25">
      <c r="B3" s="116"/>
      <c r="C3" s="116"/>
      <c r="D3" s="116"/>
      <c r="E3" s="116"/>
      <c r="F3" s="116"/>
      <c r="G3" s="116"/>
      <c r="H3" s="116"/>
      <c r="I3" s="116"/>
      <c r="J3" s="116"/>
    </row>
    <row r="4" spans="2:10" ht="11.25" customHeight="1" x14ac:dyDescent="0.25">
      <c r="B4" s="118"/>
      <c r="C4" s="118"/>
      <c r="D4" s="118"/>
      <c r="E4" s="118"/>
      <c r="F4" s="118"/>
      <c r="G4" s="118"/>
      <c r="H4" s="118"/>
      <c r="I4" s="118"/>
      <c r="J4" s="118"/>
    </row>
    <row r="5" spans="2:10" x14ac:dyDescent="0.25">
      <c r="B5" s="118"/>
      <c r="C5" s="118"/>
      <c r="D5" s="118"/>
      <c r="E5" s="118"/>
      <c r="F5" s="118"/>
      <c r="G5" s="118"/>
      <c r="H5" s="118"/>
      <c r="I5" s="118"/>
      <c r="J5" s="118"/>
    </row>
    <row r="6" spans="2:10" ht="15" customHeight="1" x14ac:dyDescent="0.25">
      <c r="B6" s="118"/>
      <c r="C6" s="118"/>
      <c r="D6" s="118"/>
      <c r="E6" s="118"/>
      <c r="F6" s="118"/>
      <c r="G6" s="118"/>
      <c r="H6" s="118"/>
      <c r="I6" s="118"/>
      <c r="J6" s="118"/>
    </row>
    <row r="7" spans="2:10" ht="15" customHeight="1" x14ac:dyDescent="0.25">
      <c r="B7" s="118"/>
      <c r="C7" s="118"/>
      <c r="D7" s="118"/>
      <c r="E7" s="118"/>
      <c r="F7" s="118"/>
      <c r="G7" s="118"/>
      <c r="H7" s="118"/>
      <c r="I7" s="118"/>
      <c r="J7" s="118"/>
    </row>
    <row r="8" spans="2:10" ht="15" customHeight="1" x14ac:dyDescent="0.25">
      <c r="B8" s="118"/>
      <c r="C8" s="118"/>
      <c r="D8" s="118"/>
      <c r="E8" s="118"/>
      <c r="F8" s="118"/>
      <c r="G8" s="118"/>
      <c r="H8" s="118"/>
      <c r="I8" s="118"/>
      <c r="J8" s="118"/>
    </row>
    <row r="9" spans="2:10" x14ac:dyDescent="0.25">
      <c r="B9" s="118"/>
      <c r="C9" s="118"/>
      <c r="D9" s="118"/>
      <c r="E9" s="118"/>
      <c r="F9" s="118"/>
      <c r="G9" s="118"/>
      <c r="H9" s="118"/>
      <c r="I9" s="118"/>
      <c r="J9" s="118"/>
    </row>
    <row r="10" spans="2:10" x14ac:dyDescent="0.25">
      <c r="B10" s="118"/>
      <c r="C10" s="118"/>
      <c r="D10" s="118"/>
      <c r="E10" s="118"/>
      <c r="F10" s="118"/>
      <c r="G10" s="118"/>
      <c r="H10" s="118"/>
      <c r="I10" s="118"/>
      <c r="J10" s="118"/>
    </row>
    <row r="11" spans="2:10" x14ac:dyDescent="0.25">
      <c r="B11" s="118"/>
      <c r="C11" s="118"/>
      <c r="D11" s="118"/>
      <c r="E11" s="118"/>
      <c r="F11" s="118"/>
      <c r="G11" s="118"/>
      <c r="H11" s="118"/>
      <c r="I11" s="118"/>
      <c r="J11" s="118"/>
    </row>
    <row r="12" spans="2:10" ht="33.75" customHeight="1" x14ac:dyDescent="0.25">
      <c r="B12" s="118"/>
      <c r="C12" s="118"/>
      <c r="D12" s="118"/>
      <c r="E12" s="118"/>
      <c r="F12" s="118"/>
      <c r="G12" s="118"/>
      <c r="H12" s="118"/>
      <c r="I12" s="118"/>
      <c r="J12" s="118"/>
    </row>
    <row r="13" spans="2:10" x14ac:dyDescent="0.25">
      <c r="B13" s="118"/>
      <c r="C13" s="118"/>
      <c r="D13" s="118"/>
      <c r="E13" s="118"/>
      <c r="F13" s="118"/>
      <c r="G13" s="118"/>
      <c r="H13" s="118"/>
      <c r="I13" s="118"/>
      <c r="J13" s="118"/>
    </row>
    <row r="14" spans="2:10" ht="33.75" customHeight="1" x14ac:dyDescent="0.25">
      <c r="B14" s="120" t="s">
        <v>10</v>
      </c>
      <c r="C14" s="120"/>
      <c r="D14" s="120"/>
      <c r="E14" s="120"/>
      <c r="F14" s="120"/>
      <c r="G14" s="120"/>
      <c r="H14" s="120"/>
      <c r="I14" s="120"/>
      <c r="J14" s="120"/>
    </row>
    <row r="15" spans="2:10" ht="15.75" customHeight="1" x14ac:dyDescent="0.25">
      <c r="B15" s="124" t="s">
        <v>23</v>
      </c>
      <c r="C15" s="124"/>
      <c r="D15" s="117" t="s">
        <v>67</v>
      </c>
      <c r="E15" s="117"/>
      <c r="F15" s="121" t="s">
        <v>59</v>
      </c>
      <c r="G15" s="121"/>
      <c r="H15" s="121"/>
      <c r="I15" s="122" t="s">
        <v>231</v>
      </c>
      <c r="J15" s="122"/>
    </row>
    <row r="16" spans="2:10" ht="15.75" customHeight="1" x14ac:dyDescent="0.25">
      <c r="B16" s="124" t="s">
        <v>0</v>
      </c>
      <c r="C16" s="124"/>
      <c r="D16" s="117" t="s">
        <v>56</v>
      </c>
      <c r="E16" s="117"/>
      <c r="F16" s="117"/>
      <c r="G16" s="117"/>
      <c r="H16" s="117"/>
      <c r="I16" s="117"/>
      <c r="J16" s="117"/>
    </row>
    <row r="17" spans="2:10" ht="15.75" customHeight="1" x14ac:dyDescent="0.25">
      <c r="B17" s="124" t="s">
        <v>1</v>
      </c>
      <c r="C17" s="124"/>
      <c r="D17" s="117" t="s">
        <v>26</v>
      </c>
      <c r="E17" s="117"/>
      <c r="F17" s="117"/>
      <c r="G17" s="117"/>
      <c r="H17" s="117"/>
      <c r="I17" s="117"/>
      <c r="J17" s="117"/>
    </row>
    <row r="18" spans="2:10" ht="15.75" customHeight="1" x14ac:dyDescent="0.25">
      <c r="B18" s="124" t="s">
        <v>2</v>
      </c>
      <c r="C18" s="124"/>
      <c r="D18" s="125" t="s">
        <v>232</v>
      </c>
      <c r="E18" s="125"/>
      <c r="F18" s="121" t="s">
        <v>57</v>
      </c>
      <c r="G18" s="121"/>
      <c r="H18" s="121"/>
      <c r="I18" s="123" t="s">
        <v>58</v>
      </c>
      <c r="J18" s="123"/>
    </row>
    <row r="19" spans="2:10" ht="15.75" customHeight="1" x14ac:dyDescent="0.25">
      <c r="B19" s="124" t="s">
        <v>3</v>
      </c>
      <c r="C19" s="124"/>
      <c r="D19" s="125">
        <v>0.25</v>
      </c>
      <c r="E19" s="125"/>
      <c r="F19" s="121" t="s">
        <v>5</v>
      </c>
      <c r="G19" s="121"/>
      <c r="H19" s="121"/>
      <c r="I19" s="123">
        <v>0.90210000000000001</v>
      </c>
      <c r="J19" s="123"/>
    </row>
    <row r="20" spans="2:10" ht="16.5" customHeight="1" x14ac:dyDescent="0.25">
      <c r="B20" s="124" t="s">
        <v>4</v>
      </c>
      <c r="C20" s="124"/>
      <c r="D20" s="117" t="s">
        <v>9</v>
      </c>
      <c r="E20" s="117"/>
      <c r="F20" s="121" t="s">
        <v>68</v>
      </c>
      <c r="G20" s="121"/>
      <c r="H20" s="121"/>
      <c r="I20" s="123" t="s">
        <v>69</v>
      </c>
      <c r="J20" s="123"/>
    </row>
    <row r="21" spans="2:10" ht="15.75" x14ac:dyDescent="0.25">
      <c r="B21" s="119"/>
      <c r="C21" s="119"/>
      <c r="D21" s="119"/>
      <c r="E21" s="119"/>
      <c r="F21" s="119"/>
      <c r="G21" s="119"/>
      <c r="H21" s="119"/>
      <c r="I21" s="119"/>
      <c r="J21" s="119"/>
    </row>
    <row r="22" spans="2:10" s="53" customFormat="1" ht="31.5" customHeight="1" x14ac:dyDescent="0.25">
      <c r="B22" s="157" t="s">
        <v>6</v>
      </c>
      <c r="C22" s="157" t="s">
        <v>64</v>
      </c>
      <c r="D22" s="157" t="s">
        <v>65</v>
      </c>
      <c r="E22" s="157" t="s">
        <v>7</v>
      </c>
      <c r="F22" s="158" t="s">
        <v>12</v>
      </c>
      <c r="G22" s="158"/>
      <c r="H22" s="159" t="s">
        <v>66</v>
      </c>
      <c r="I22" s="159" t="s">
        <v>60</v>
      </c>
      <c r="J22" s="159" t="s">
        <v>8</v>
      </c>
    </row>
    <row r="23" spans="2:10" s="55" customFormat="1" ht="15.75" x14ac:dyDescent="0.25">
      <c r="B23" s="160" t="s">
        <v>15</v>
      </c>
      <c r="C23" s="160" t="s">
        <v>70</v>
      </c>
      <c r="D23" s="161" t="s">
        <v>71</v>
      </c>
      <c r="E23" s="161"/>
      <c r="F23" s="161"/>
      <c r="G23" s="161"/>
      <c r="H23" s="161"/>
      <c r="I23" s="161"/>
      <c r="J23" s="161"/>
    </row>
    <row r="24" spans="2:10" s="55" customFormat="1" ht="15.75" x14ac:dyDescent="0.25">
      <c r="B24" s="162" t="s">
        <v>14</v>
      </c>
      <c r="C24" s="162" t="s">
        <v>94</v>
      </c>
      <c r="D24" s="163" t="s">
        <v>91</v>
      </c>
      <c r="E24" s="164" t="s">
        <v>93</v>
      </c>
      <c r="F24" s="165">
        <v>4</v>
      </c>
      <c r="G24" s="165"/>
      <c r="H24" s="166">
        <v>0</v>
      </c>
      <c r="I24" s="167"/>
      <c r="J24" s="167">
        <f>F24*I24</f>
        <v>0</v>
      </c>
    </row>
    <row r="25" spans="2:10" s="55" customFormat="1" ht="15.75" customHeight="1" x14ac:dyDescent="0.25">
      <c r="B25" s="168" t="s">
        <v>72</v>
      </c>
      <c r="C25" s="168" t="s">
        <v>181</v>
      </c>
      <c r="D25" s="163" t="s">
        <v>220</v>
      </c>
      <c r="E25" s="164" t="s">
        <v>93</v>
      </c>
      <c r="F25" s="169">
        <v>109.35</v>
      </c>
      <c r="G25" s="169"/>
      <c r="H25" s="167">
        <v>0</v>
      </c>
      <c r="I25" s="167"/>
      <c r="J25" s="167">
        <f>F25*I25</f>
        <v>0</v>
      </c>
    </row>
    <row r="26" spans="2:10" ht="15.75" x14ac:dyDescent="0.25">
      <c r="B26" s="170"/>
      <c r="C26" s="170"/>
      <c r="D26" s="170"/>
      <c r="E26" s="170"/>
      <c r="F26" s="170"/>
      <c r="G26" s="170"/>
      <c r="H26" s="170"/>
      <c r="I26" s="171" t="s">
        <v>25</v>
      </c>
      <c r="J26" s="167">
        <f>SUM(J24:J25)</f>
        <v>0</v>
      </c>
    </row>
    <row r="27" spans="2:10" ht="15.75" x14ac:dyDescent="0.25">
      <c r="B27" s="160" t="s">
        <v>16</v>
      </c>
      <c r="C27" s="160" t="s">
        <v>106</v>
      </c>
      <c r="D27" s="161" t="s">
        <v>13</v>
      </c>
      <c r="E27" s="161"/>
      <c r="F27" s="161"/>
      <c r="G27" s="161"/>
      <c r="H27" s="161"/>
      <c r="I27" s="161"/>
      <c r="J27" s="161"/>
    </row>
    <row r="28" spans="2:10" ht="15.75" x14ac:dyDescent="0.25">
      <c r="B28" s="172" t="s">
        <v>186</v>
      </c>
      <c r="C28" s="172" t="s">
        <v>95</v>
      </c>
      <c r="D28" s="163" t="s">
        <v>101</v>
      </c>
      <c r="E28" s="164" t="s">
        <v>92</v>
      </c>
      <c r="F28" s="169">
        <f>105+30</f>
        <v>135</v>
      </c>
      <c r="G28" s="169"/>
      <c r="H28" s="171">
        <v>0</v>
      </c>
      <c r="I28" s="167"/>
      <c r="J28" s="171">
        <f>F28*I28</f>
        <v>0</v>
      </c>
    </row>
    <row r="29" spans="2:10" ht="15.75" x14ac:dyDescent="0.25">
      <c r="B29" s="172" t="s">
        <v>187</v>
      </c>
      <c r="C29" s="172" t="s">
        <v>100</v>
      </c>
      <c r="D29" s="163" t="s">
        <v>102</v>
      </c>
      <c r="E29" s="164" t="s">
        <v>98</v>
      </c>
      <c r="F29" s="169">
        <f>5.15+8.13</f>
        <v>13.280000000000001</v>
      </c>
      <c r="G29" s="169"/>
      <c r="H29" s="171">
        <v>0</v>
      </c>
      <c r="I29" s="167"/>
      <c r="J29" s="171">
        <f>F29*H29</f>
        <v>0</v>
      </c>
    </row>
    <row r="30" spans="2:10" ht="15" customHeight="1" x14ac:dyDescent="0.25">
      <c r="B30" s="164" t="s">
        <v>188</v>
      </c>
      <c r="C30" s="172" t="s">
        <v>97</v>
      </c>
      <c r="D30" s="163" t="s">
        <v>96</v>
      </c>
      <c r="E30" s="164" t="s">
        <v>93</v>
      </c>
      <c r="F30" s="169">
        <v>509.32</v>
      </c>
      <c r="G30" s="169"/>
      <c r="H30" s="167">
        <v>0</v>
      </c>
      <c r="I30" s="167"/>
      <c r="J30" s="167">
        <f>F30*I30</f>
        <v>0</v>
      </c>
    </row>
    <row r="31" spans="2:10" ht="15.75" x14ac:dyDescent="0.25">
      <c r="B31" s="164" t="s">
        <v>189</v>
      </c>
      <c r="C31" s="172" t="s">
        <v>104</v>
      </c>
      <c r="D31" s="173" t="s">
        <v>105</v>
      </c>
      <c r="E31" s="164" t="s">
        <v>93</v>
      </c>
      <c r="F31" s="169">
        <v>509.32</v>
      </c>
      <c r="G31" s="169"/>
      <c r="H31" s="171">
        <v>0</v>
      </c>
      <c r="I31" s="167"/>
      <c r="J31" s="171">
        <f>F31*I31</f>
        <v>0</v>
      </c>
    </row>
    <row r="32" spans="2:10" ht="15.75" x14ac:dyDescent="0.25">
      <c r="B32" s="172" t="s">
        <v>190</v>
      </c>
      <c r="C32" s="172" t="s">
        <v>155</v>
      </c>
      <c r="D32" s="163" t="s">
        <v>215</v>
      </c>
      <c r="E32" s="164" t="s">
        <v>98</v>
      </c>
      <c r="F32" s="169">
        <f>F31*0.03</f>
        <v>15.279599999999999</v>
      </c>
      <c r="G32" s="169"/>
      <c r="H32" s="167">
        <v>0</v>
      </c>
      <c r="I32" s="167"/>
      <c r="J32" s="171">
        <f t="shared" ref="J32" si="0">F32*I32</f>
        <v>0</v>
      </c>
    </row>
    <row r="33" spans="2:10" ht="15.75" x14ac:dyDescent="0.25">
      <c r="B33" s="172" t="s">
        <v>191</v>
      </c>
      <c r="C33" s="164" t="s">
        <v>107</v>
      </c>
      <c r="D33" s="163" t="s">
        <v>108</v>
      </c>
      <c r="E33" s="164" t="s">
        <v>93</v>
      </c>
      <c r="F33" s="169">
        <v>12.9</v>
      </c>
      <c r="G33" s="169"/>
      <c r="H33" s="171">
        <v>0</v>
      </c>
      <c r="I33" s="167"/>
      <c r="J33" s="171">
        <f t="shared" ref="J33:J39" si="1">F33*I33</f>
        <v>0</v>
      </c>
    </row>
    <row r="34" spans="2:10" ht="15.75" x14ac:dyDescent="0.25">
      <c r="B34" s="164" t="s">
        <v>192</v>
      </c>
      <c r="C34" s="164" t="s">
        <v>109</v>
      </c>
      <c r="D34" s="163" t="s">
        <v>110</v>
      </c>
      <c r="E34" s="172" t="s">
        <v>98</v>
      </c>
      <c r="F34" s="169">
        <v>3.57</v>
      </c>
      <c r="G34" s="169"/>
      <c r="H34" s="171">
        <v>0</v>
      </c>
      <c r="I34" s="167"/>
      <c r="J34" s="171">
        <f t="shared" ref="J34" si="2">F34*I34</f>
        <v>0</v>
      </c>
    </row>
    <row r="35" spans="2:10" ht="15.75" x14ac:dyDescent="0.25">
      <c r="B35" s="172" t="s">
        <v>193</v>
      </c>
      <c r="C35" s="164" t="s">
        <v>112</v>
      </c>
      <c r="D35" s="163" t="s">
        <v>111</v>
      </c>
      <c r="E35" s="172" t="s">
        <v>98</v>
      </c>
      <c r="F35" s="174">
        <v>3.57</v>
      </c>
      <c r="G35" s="175"/>
      <c r="H35" s="171">
        <v>0</v>
      </c>
      <c r="I35" s="167"/>
      <c r="J35" s="171">
        <f t="shared" si="1"/>
        <v>0</v>
      </c>
    </row>
    <row r="36" spans="2:10" ht="15.75" x14ac:dyDescent="0.25">
      <c r="B36" s="172" t="s">
        <v>194</v>
      </c>
      <c r="C36" s="164" t="s">
        <v>115</v>
      </c>
      <c r="D36" s="163" t="s">
        <v>114</v>
      </c>
      <c r="E36" s="172" t="s">
        <v>113</v>
      </c>
      <c r="F36" s="169">
        <v>294.54000000000002</v>
      </c>
      <c r="G36" s="169"/>
      <c r="H36" s="171">
        <v>0</v>
      </c>
      <c r="I36" s="167"/>
      <c r="J36" s="171">
        <f t="shared" si="1"/>
        <v>0</v>
      </c>
    </row>
    <row r="37" spans="2:10" ht="15.75" x14ac:dyDescent="0.25">
      <c r="B37" s="172" t="s">
        <v>195</v>
      </c>
      <c r="C37" s="164" t="s">
        <v>116</v>
      </c>
      <c r="D37" s="163" t="s">
        <v>117</v>
      </c>
      <c r="E37" s="172" t="s">
        <v>113</v>
      </c>
      <c r="F37" s="169">
        <v>55.02</v>
      </c>
      <c r="G37" s="169"/>
      <c r="H37" s="171">
        <v>0</v>
      </c>
      <c r="I37" s="167"/>
      <c r="J37" s="171">
        <f t="shared" si="1"/>
        <v>0</v>
      </c>
    </row>
    <row r="38" spans="2:10" ht="15.75" x14ac:dyDescent="0.25">
      <c r="B38" s="172" t="s">
        <v>196</v>
      </c>
      <c r="C38" s="164" t="s">
        <v>119</v>
      </c>
      <c r="D38" s="163" t="s">
        <v>118</v>
      </c>
      <c r="E38" s="172" t="s">
        <v>98</v>
      </c>
      <c r="F38" s="169">
        <v>1.33</v>
      </c>
      <c r="G38" s="169"/>
      <c r="H38" s="171">
        <v>0</v>
      </c>
      <c r="I38" s="167"/>
      <c r="J38" s="171">
        <f t="shared" si="1"/>
        <v>0</v>
      </c>
    </row>
    <row r="39" spans="2:10" ht="15.75" x14ac:dyDescent="0.25">
      <c r="B39" s="164" t="s">
        <v>197</v>
      </c>
      <c r="C39" s="164" t="s">
        <v>121</v>
      </c>
      <c r="D39" s="163" t="s">
        <v>120</v>
      </c>
      <c r="E39" s="172" t="s">
        <v>93</v>
      </c>
      <c r="F39" s="169">
        <v>15.35</v>
      </c>
      <c r="G39" s="169"/>
      <c r="H39" s="171">
        <v>0</v>
      </c>
      <c r="I39" s="167"/>
      <c r="J39" s="171">
        <f t="shared" si="1"/>
        <v>0</v>
      </c>
    </row>
    <row r="40" spans="2:10" ht="15.75" x14ac:dyDescent="0.25">
      <c r="B40" s="176"/>
      <c r="C40" s="177"/>
      <c r="D40" s="177"/>
      <c r="E40" s="177"/>
      <c r="F40" s="177"/>
      <c r="G40" s="177"/>
      <c r="H40" s="178"/>
      <c r="I40" s="171" t="s">
        <v>25</v>
      </c>
      <c r="J40" s="167">
        <f>SUM(J28:J39)</f>
        <v>0</v>
      </c>
    </row>
    <row r="41" spans="2:10" ht="15.75" x14ac:dyDescent="0.25">
      <c r="B41" s="160" t="s">
        <v>18</v>
      </c>
      <c r="C41" s="160" t="s">
        <v>122</v>
      </c>
      <c r="D41" s="161" t="s">
        <v>17</v>
      </c>
      <c r="E41" s="161"/>
      <c r="F41" s="161"/>
      <c r="G41" s="161"/>
      <c r="H41" s="161"/>
      <c r="I41" s="161"/>
      <c r="J41" s="161"/>
    </row>
    <row r="42" spans="2:10" ht="15.75" x14ac:dyDescent="0.25">
      <c r="B42" s="172" t="s">
        <v>24</v>
      </c>
      <c r="C42" s="172" t="s">
        <v>222</v>
      </c>
      <c r="D42" s="173" t="s">
        <v>221</v>
      </c>
      <c r="E42" s="172" t="s">
        <v>93</v>
      </c>
      <c r="F42" s="169">
        <v>15.24</v>
      </c>
      <c r="G42" s="169"/>
      <c r="H42" s="171">
        <v>0</v>
      </c>
      <c r="I42" s="167"/>
      <c r="J42" s="171">
        <f>F42*I42</f>
        <v>0</v>
      </c>
    </row>
    <row r="43" spans="2:10" ht="15.75" x14ac:dyDescent="0.25">
      <c r="B43" s="172" t="s">
        <v>73</v>
      </c>
      <c r="C43" s="164" t="s">
        <v>124</v>
      </c>
      <c r="D43" s="163" t="s">
        <v>110</v>
      </c>
      <c r="E43" s="172" t="s">
        <v>98</v>
      </c>
      <c r="F43" s="169">
        <v>1.74</v>
      </c>
      <c r="G43" s="169"/>
      <c r="H43" s="171">
        <v>0</v>
      </c>
      <c r="I43" s="167"/>
      <c r="J43" s="171">
        <f>F43*I43</f>
        <v>0</v>
      </c>
    </row>
    <row r="44" spans="2:10" ht="15.75" x14ac:dyDescent="0.25">
      <c r="B44" s="172" t="s">
        <v>74</v>
      </c>
      <c r="C44" s="164" t="s">
        <v>112</v>
      </c>
      <c r="D44" s="163" t="s">
        <v>111</v>
      </c>
      <c r="E44" s="172" t="s">
        <v>98</v>
      </c>
      <c r="F44" s="169">
        <v>1.74</v>
      </c>
      <c r="G44" s="169"/>
      <c r="H44" s="171">
        <v>0</v>
      </c>
      <c r="I44" s="167"/>
      <c r="J44" s="171">
        <f>F44*I44</f>
        <v>0</v>
      </c>
    </row>
    <row r="45" spans="2:10" ht="15.75" x14ac:dyDescent="0.25">
      <c r="B45" s="172" t="s">
        <v>75</v>
      </c>
      <c r="C45" s="164" t="s">
        <v>115</v>
      </c>
      <c r="D45" s="163" t="s">
        <v>114</v>
      </c>
      <c r="E45" s="172" t="s">
        <v>113</v>
      </c>
      <c r="F45" s="169">
        <v>96.2</v>
      </c>
      <c r="G45" s="169"/>
      <c r="H45" s="171">
        <v>0</v>
      </c>
      <c r="I45" s="167"/>
      <c r="J45" s="171">
        <f>F45*I45</f>
        <v>0</v>
      </c>
    </row>
    <row r="46" spans="2:10" ht="15.75" x14ac:dyDescent="0.25">
      <c r="B46" s="172" t="s">
        <v>123</v>
      </c>
      <c r="C46" s="164" t="s">
        <v>116</v>
      </c>
      <c r="D46" s="163" t="s">
        <v>117</v>
      </c>
      <c r="E46" s="172" t="s">
        <v>113</v>
      </c>
      <c r="F46" s="169">
        <v>23.45</v>
      </c>
      <c r="G46" s="169"/>
      <c r="H46" s="171">
        <v>0</v>
      </c>
      <c r="I46" s="167"/>
      <c r="J46" s="171">
        <f>F46*I46</f>
        <v>0</v>
      </c>
    </row>
    <row r="47" spans="2:10" ht="15.75" x14ac:dyDescent="0.25">
      <c r="B47" s="170"/>
      <c r="C47" s="170"/>
      <c r="D47" s="170"/>
      <c r="E47" s="170"/>
      <c r="F47" s="170"/>
      <c r="G47" s="170"/>
      <c r="H47" s="170"/>
      <c r="I47" s="171" t="s">
        <v>25</v>
      </c>
      <c r="J47" s="167">
        <f>SUM(J42:J46)</f>
        <v>0</v>
      </c>
    </row>
    <row r="48" spans="2:10" ht="15.75" x14ac:dyDescent="0.25">
      <c r="B48" s="160" t="s">
        <v>19</v>
      </c>
      <c r="C48" s="160" t="s">
        <v>129</v>
      </c>
      <c r="D48" s="161" t="s">
        <v>130</v>
      </c>
      <c r="E48" s="161"/>
      <c r="F48" s="161"/>
      <c r="G48" s="161"/>
      <c r="H48" s="161"/>
      <c r="I48" s="161"/>
      <c r="J48" s="161"/>
    </row>
    <row r="49" spans="2:10" ht="15.75" customHeight="1" x14ac:dyDescent="0.25">
      <c r="B49" s="164" t="s">
        <v>76</v>
      </c>
      <c r="C49" s="172" t="s">
        <v>126</v>
      </c>
      <c r="D49" s="163" t="s">
        <v>125</v>
      </c>
      <c r="E49" s="164" t="s">
        <v>98</v>
      </c>
      <c r="F49" s="169">
        <f>1.92+0.98</f>
        <v>2.9</v>
      </c>
      <c r="G49" s="169"/>
      <c r="H49" s="167">
        <v>0</v>
      </c>
      <c r="I49" s="167"/>
      <c r="J49" s="167">
        <f>F49*I49</f>
        <v>0</v>
      </c>
    </row>
    <row r="50" spans="2:10" ht="15.75" x14ac:dyDescent="0.25">
      <c r="B50" s="164" t="s">
        <v>77</v>
      </c>
      <c r="C50" s="172" t="s">
        <v>128</v>
      </c>
      <c r="D50" s="173" t="s">
        <v>127</v>
      </c>
      <c r="E50" s="172" t="s">
        <v>93</v>
      </c>
      <c r="F50" s="169">
        <f>42.64+6.51</f>
        <v>49.15</v>
      </c>
      <c r="G50" s="169"/>
      <c r="H50" s="171">
        <v>0</v>
      </c>
      <c r="I50" s="167"/>
      <c r="J50" s="171">
        <f>F50*I50</f>
        <v>0</v>
      </c>
    </row>
    <row r="51" spans="2:10" ht="15.75" x14ac:dyDescent="0.25">
      <c r="B51" s="170"/>
      <c r="C51" s="170"/>
      <c r="D51" s="170"/>
      <c r="E51" s="170"/>
      <c r="F51" s="170"/>
      <c r="G51" s="170"/>
      <c r="H51" s="170"/>
      <c r="I51" s="171" t="s">
        <v>25</v>
      </c>
      <c r="J51" s="167">
        <f>SUM(J49:J50)</f>
        <v>0</v>
      </c>
    </row>
    <row r="52" spans="2:10" ht="15.75" x14ac:dyDescent="0.25">
      <c r="B52" s="160" t="s">
        <v>20</v>
      </c>
      <c r="C52" s="160" t="s">
        <v>133</v>
      </c>
      <c r="D52" s="161" t="s">
        <v>134</v>
      </c>
      <c r="E52" s="161"/>
      <c r="F52" s="161"/>
      <c r="G52" s="161"/>
      <c r="H52" s="161"/>
      <c r="I52" s="161"/>
      <c r="J52" s="161"/>
    </row>
    <row r="53" spans="2:10" ht="15.75" x14ac:dyDescent="0.25">
      <c r="B53" s="172" t="s">
        <v>78</v>
      </c>
      <c r="C53" s="172" t="s">
        <v>132</v>
      </c>
      <c r="D53" s="173" t="s">
        <v>139</v>
      </c>
      <c r="E53" s="172" t="s">
        <v>93</v>
      </c>
      <c r="F53" s="169">
        <v>2.1</v>
      </c>
      <c r="G53" s="169"/>
      <c r="H53" s="171">
        <v>0</v>
      </c>
      <c r="I53" s="167"/>
      <c r="J53" s="171">
        <f>F53*I53</f>
        <v>0</v>
      </c>
    </row>
    <row r="54" spans="2:10" ht="15.75" x14ac:dyDescent="0.25">
      <c r="B54" s="172" t="s">
        <v>198</v>
      </c>
      <c r="C54" s="172" t="s">
        <v>136</v>
      </c>
      <c r="D54" s="173" t="s">
        <v>135</v>
      </c>
      <c r="E54" s="172" t="s">
        <v>131</v>
      </c>
      <c r="F54" s="169">
        <v>1</v>
      </c>
      <c r="G54" s="169"/>
      <c r="H54" s="171">
        <v>0</v>
      </c>
      <c r="I54" s="167"/>
      <c r="J54" s="171">
        <f>F54*I54</f>
        <v>0</v>
      </c>
    </row>
    <row r="55" spans="2:10" ht="15.75" x14ac:dyDescent="0.25">
      <c r="B55" s="172" t="s">
        <v>199</v>
      </c>
      <c r="C55" s="172" t="s">
        <v>137</v>
      </c>
      <c r="D55" s="173" t="s">
        <v>138</v>
      </c>
      <c r="E55" s="172" t="s">
        <v>131</v>
      </c>
      <c r="F55" s="169">
        <v>1</v>
      </c>
      <c r="G55" s="169"/>
      <c r="H55" s="171">
        <v>0</v>
      </c>
      <c r="I55" s="167"/>
      <c r="J55" s="171">
        <f>F55*I55</f>
        <v>0</v>
      </c>
    </row>
    <row r="56" spans="2:10" ht="15.75" x14ac:dyDescent="0.25">
      <c r="B56" s="170"/>
      <c r="C56" s="170"/>
      <c r="D56" s="170"/>
      <c r="E56" s="170"/>
      <c r="F56" s="170"/>
      <c r="G56" s="170"/>
      <c r="H56" s="170"/>
      <c r="I56" s="171" t="s">
        <v>25</v>
      </c>
      <c r="J56" s="167">
        <f>SUM(J53:J55)</f>
        <v>0</v>
      </c>
    </row>
    <row r="57" spans="2:10" ht="15.75" x14ac:dyDescent="0.25">
      <c r="B57" s="160" t="s">
        <v>61</v>
      </c>
      <c r="C57" s="160" t="s">
        <v>140</v>
      </c>
      <c r="D57" s="161" t="s">
        <v>141</v>
      </c>
      <c r="E57" s="161"/>
      <c r="F57" s="161"/>
      <c r="G57" s="161"/>
      <c r="H57" s="161"/>
      <c r="I57" s="161"/>
      <c r="J57" s="161"/>
    </row>
    <row r="58" spans="2:10" ht="15.75" x14ac:dyDescent="0.25">
      <c r="B58" s="164" t="s">
        <v>79</v>
      </c>
      <c r="C58" s="164" t="s">
        <v>143</v>
      </c>
      <c r="D58" s="173" t="s">
        <v>142</v>
      </c>
      <c r="E58" s="172" t="s">
        <v>131</v>
      </c>
      <c r="F58" s="169">
        <v>4</v>
      </c>
      <c r="G58" s="169"/>
      <c r="H58" s="171">
        <v>0</v>
      </c>
      <c r="I58" s="167"/>
      <c r="J58" s="171">
        <f>F58*I58</f>
        <v>0</v>
      </c>
    </row>
    <row r="59" spans="2:10" ht="15.75" x14ac:dyDescent="0.25">
      <c r="B59" s="170"/>
      <c r="C59" s="170"/>
      <c r="D59" s="170"/>
      <c r="E59" s="170"/>
      <c r="F59" s="170"/>
      <c r="G59" s="170"/>
      <c r="H59" s="170"/>
      <c r="I59" s="171" t="s">
        <v>25</v>
      </c>
      <c r="J59" s="167">
        <f>SUM(J58:J58)</f>
        <v>0</v>
      </c>
    </row>
    <row r="60" spans="2:10" ht="15.75" x14ac:dyDescent="0.25">
      <c r="B60" s="160" t="s">
        <v>21</v>
      </c>
      <c r="C60" s="160" t="s">
        <v>145</v>
      </c>
      <c r="D60" s="161" t="s">
        <v>176</v>
      </c>
      <c r="E60" s="161"/>
      <c r="F60" s="161"/>
      <c r="G60" s="161"/>
      <c r="H60" s="161"/>
      <c r="I60" s="161"/>
      <c r="J60" s="161"/>
    </row>
    <row r="61" spans="2:10" ht="15.75" x14ac:dyDescent="0.25">
      <c r="B61" s="172" t="s">
        <v>200</v>
      </c>
      <c r="C61" s="172" t="s">
        <v>147</v>
      </c>
      <c r="D61" s="173" t="s">
        <v>146</v>
      </c>
      <c r="E61" s="164" t="s">
        <v>93</v>
      </c>
      <c r="F61" s="169">
        <v>13.02</v>
      </c>
      <c r="G61" s="169"/>
      <c r="H61" s="171">
        <v>0</v>
      </c>
      <c r="I61" s="167"/>
      <c r="J61" s="171">
        <f t="shared" ref="J61:J63" si="3">F61*I61</f>
        <v>0</v>
      </c>
    </row>
    <row r="62" spans="2:10" ht="15.75" x14ac:dyDescent="0.25">
      <c r="B62" s="172" t="s">
        <v>201</v>
      </c>
      <c r="C62" s="172" t="s">
        <v>150</v>
      </c>
      <c r="D62" s="173" t="s">
        <v>149</v>
      </c>
      <c r="E62" s="164" t="s">
        <v>93</v>
      </c>
      <c r="F62" s="169">
        <v>13.02</v>
      </c>
      <c r="G62" s="169"/>
      <c r="H62" s="171">
        <v>0</v>
      </c>
      <c r="I62" s="167"/>
      <c r="J62" s="171">
        <f t="shared" si="3"/>
        <v>0</v>
      </c>
    </row>
    <row r="63" spans="2:10" ht="15.75" x14ac:dyDescent="0.25">
      <c r="B63" s="164" t="s">
        <v>202</v>
      </c>
      <c r="C63" s="164" t="s">
        <v>154</v>
      </c>
      <c r="D63" s="163" t="s">
        <v>153</v>
      </c>
      <c r="E63" s="164" t="s">
        <v>113</v>
      </c>
      <c r="F63" s="169">
        <v>4.8600000000000003</v>
      </c>
      <c r="G63" s="169"/>
      <c r="H63" s="171">
        <v>0</v>
      </c>
      <c r="I63" s="167"/>
      <c r="J63" s="167">
        <f t="shared" si="3"/>
        <v>0</v>
      </c>
    </row>
    <row r="64" spans="2:10" ht="15.75" x14ac:dyDescent="0.25">
      <c r="B64" s="172" t="s">
        <v>203</v>
      </c>
      <c r="C64" s="172" t="s">
        <v>148</v>
      </c>
      <c r="D64" s="173" t="s">
        <v>144</v>
      </c>
      <c r="E64" s="164" t="s">
        <v>93</v>
      </c>
      <c r="F64" s="169">
        <v>85.28</v>
      </c>
      <c r="G64" s="169"/>
      <c r="H64" s="171">
        <v>0</v>
      </c>
      <c r="I64" s="167"/>
      <c r="J64" s="171">
        <f t="shared" ref="J64:J73" si="4">F64*I64</f>
        <v>0</v>
      </c>
    </row>
    <row r="65" spans="2:10" ht="15.75" x14ac:dyDescent="0.25">
      <c r="B65" s="172" t="s">
        <v>204</v>
      </c>
      <c r="C65" s="172" t="s">
        <v>152</v>
      </c>
      <c r="D65" s="173" t="s">
        <v>151</v>
      </c>
      <c r="E65" s="164" t="s">
        <v>93</v>
      </c>
      <c r="F65" s="169">
        <v>103.2</v>
      </c>
      <c r="G65" s="169"/>
      <c r="H65" s="171">
        <v>0</v>
      </c>
      <c r="I65" s="167"/>
      <c r="J65" s="171">
        <f t="shared" si="4"/>
        <v>0</v>
      </c>
    </row>
    <row r="66" spans="2:10" ht="15.75" x14ac:dyDescent="0.25">
      <c r="B66" s="164" t="s">
        <v>205</v>
      </c>
      <c r="C66" s="172" t="s">
        <v>155</v>
      </c>
      <c r="D66" s="163" t="s">
        <v>215</v>
      </c>
      <c r="E66" s="164" t="s">
        <v>98</v>
      </c>
      <c r="F66" s="169">
        <f>(F67+F31)*0.03</f>
        <v>21.218699999999998</v>
      </c>
      <c r="G66" s="169"/>
      <c r="H66" s="167">
        <v>0</v>
      </c>
      <c r="I66" s="167"/>
      <c r="J66" s="171">
        <f t="shared" si="4"/>
        <v>0</v>
      </c>
    </row>
    <row r="67" spans="2:10" ht="15.75" x14ac:dyDescent="0.25">
      <c r="B67" s="164" t="s">
        <v>206</v>
      </c>
      <c r="C67" s="172" t="s">
        <v>104</v>
      </c>
      <c r="D67" s="173" t="s">
        <v>105</v>
      </c>
      <c r="E67" s="164" t="s">
        <v>93</v>
      </c>
      <c r="F67" s="169">
        <f>59.23+138.74</f>
        <v>197.97</v>
      </c>
      <c r="G67" s="169"/>
      <c r="H67" s="171">
        <v>0</v>
      </c>
      <c r="I67" s="167"/>
      <c r="J67" s="171">
        <f t="shared" si="4"/>
        <v>0</v>
      </c>
    </row>
    <row r="68" spans="2:10" ht="15.75" x14ac:dyDescent="0.25">
      <c r="B68" s="172" t="s">
        <v>207</v>
      </c>
      <c r="C68" s="172" t="s">
        <v>157</v>
      </c>
      <c r="D68" s="173" t="s">
        <v>156</v>
      </c>
      <c r="E68" s="164" t="s">
        <v>93</v>
      </c>
      <c r="F68" s="169">
        <v>509.35</v>
      </c>
      <c r="G68" s="169"/>
      <c r="H68" s="171">
        <v>0</v>
      </c>
      <c r="I68" s="167"/>
      <c r="J68" s="171">
        <f t="shared" si="4"/>
        <v>0</v>
      </c>
    </row>
    <row r="69" spans="2:10" ht="15.75" x14ac:dyDescent="0.25">
      <c r="B69" s="172" t="s">
        <v>208</v>
      </c>
      <c r="C69" s="172" t="s">
        <v>159</v>
      </c>
      <c r="D69" s="173" t="s">
        <v>158</v>
      </c>
      <c r="E69" s="164" t="s">
        <v>92</v>
      </c>
      <c r="F69" s="169">
        <v>444.8</v>
      </c>
      <c r="G69" s="169"/>
      <c r="H69" s="171">
        <v>0</v>
      </c>
      <c r="I69" s="167"/>
      <c r="J69" s="171">
        <f t="shared" si="4"/>
        <v>0</v>
      </c>
    </row>
    <row r="70" spans="2:10" ht="15.75" x14ac:dyDescent="0.25">
      <c r="B70" s="172" t="s">
        <v>209</v>
      </c>
      <c r="C70" s="172" t="s">
        <v>218</v>
      </c>
      <c r="D70" s="173" t="s">
        <v>219</v>
      </c>
      <c r="E70" s="164" t="s">
        <v>92</v>
      </c>
      <c r="F70" s="169">
        <v>23.9</v>
      </c>
      <c r="G70" s="169"/>
      <c r="H70" s="171">
        <v>0</v>
      </c>
      <c r="I70" s="167"/>
      <c r="J70" s="171">
        <f t="shared" si="4"/>
        <v>0</v>
      </c>
    </row>
    <row r="71" spans="2:10" ht="15.75" x14ac:dyDescent="0.25">
      <c r="B71" s="164" t="s">
        <v>210</v>
      </c>
      <c r="C71" s="164" t="s">
        <v>180</v>
      </c>
      <c r="D71" s="173" t="s">
        <v>179</v>
      </c>
      <c r="E71" s="164" t="s">
        <v>98</v>
      </c>
      <c r="F71" s="169">
        <v>9.7100000000000009</v>
      </c>
      <c r="G71" s="169"/>
      <c r="H71" s="171">
        <v>0</v>
      </c>
      <c r="I71" s="167"/>
      <c r="J71" s="171">
        <f t="shared" si="4"/>
        <v>0</v>
      </c>
    </row>
    <row r="72" spans="2:10" ht="15.75" x14ac:dyDescent="0.25">
      <c r="B72" s="172" t="s">
        <v>211</v>
      </c>
      <c r="C72" s="164" t="s">
        <v>124</v>
      </c>
      <c r="D72" s="163" t="s">
        <v>110</v>
      </c>
      <c r="E72" s="172" t="s">
        <v>98</v>
      </c>
      <c r="F72" s="169">
        <v>3.96</v>
      </c>
      <c r="G72" s="169"/>
      <c r="H72" s="171">
        <v>0</v>
      </c>
      <c r="I72" s="167"/>
      <c r="J72" s="171">
        <f t="shared" si="4"/>
        <v>0</v>
      </c>
    </row>
    <row r="73" spans="2:10" ht="15.75" x14ac:dyDescent="0.25">
      <c r="B73" s="172" t="s">
        <v>212</v>
      </c>
      <c r="C73" s="164" t="s">
        <v>112</v>
      </c>
      <c r="D73" s="163" t="s">
        <v>111</v>
      </c>
      <c r="E73" s="172" t="s">
        <v>98</v>
      </c>
      <c r="F73" s="169">
        <v>3.96</v>
      </c>
      <c r="G73" s="169"/>
      <c r="H73" s="171">
        <v>0</v>
      </c>
      <c r="I73" s="167"/>
      <c r="J73" s="171">
        <f t="shared" si="4"/>
        <v>0</v>
      </c>
    </row>
    <row r="74" spans="2:10" ht="15.75" x14ac:dyDescent="0.25">
      <c r="B74" s="170"/>
      <c r="C74" s="170"/>
      <c r="D74" s="170"/>
      <c r="E74" s="170"/>
      <c r="F74" s="170"/>
      <c r="G74" s="170"/>
      <c r="H74" s="170"/>
      <c r="I74" s="179" t="s">
        <v>25</v>
      </c>
      <c r="J74" s="167">
        <f>SUM(J61:J73)</f>
        <v>0</v>
      </c>
    </row>
    <row r="75" spans="2:10" ht="15.75" x14ac:dyDescent="0.25">
      <c r="B75" s="160" t="s">
        <v>62</v>
      </c>
      <c r="C75" s="160" t="s">
        <v>182</v>
      </c>
      <c r="D75" s="161" t="s">
        <v>183</v>
      </c>
      <c r="E75" s="161"/>
      <c r="F75" s="161"/>
      <c r="G75" s="161"/>
      <c r="H75" s="161"/>
      <c r="I75" s="161"/>
      <c r="J75" s="161"/>
    </row>
    <row r="76" spans="2:10" ht="15.75" x14ac:dyDescent="0.25">
      <c r="B76" s="172" t="s">
        <v>80</v>
      </c>
      <c r="C76" s="172" t="s">
        <v>163</v>
      </c>
      <c r="D76" s="163" t="s">
        <v>162</v>
      </c>
      <c r="E76" s="164" t="s">
        <v>93</v>
      </c>
      <c r="F76" s="169">
        <v>499.24</v>
      </c>
      <c r="G76" s="169"/>
      <c r="H76" s="171">
        <v>0</v>
      </c>
      <c r="I76" s="167"/>
      <c r="J76" s="171">
        <f t="shared" ref="J76:J86" si="5">F76*I76</f>
        <v>0</v>
      </c>
    </row>
    <row r="77" spans="2:10" ht="15.75" x14ac:dyDescent="0.25">
      <c r="B77" s="172" t="s">
        <v>81</v>
      </c>
      <c r="C77" s="172" t="s">
        <v>217</v>
      </c>
      <c r="D77" s="163" t="s">
        <v>216</v>
      </c>
      <c r="E77" s="164" t="s">
        <v>93</v>
      </c>
      <c r="F77" s="169">
        <v>499.24</v>
      </c>
      <c r="G77" s="169"/>
      <c r="H77" s="171">
        <v>0</v>
      </c>
      <c r="I77" s="167"/>
      <c r="J77" s="171">
        <f t="shared" si="5"/>
        <v>0</v>
      </c>
    </row>
    <row r="78" spans="2:10" ht="15.75" x14ac:dyDescent="0.25">
      <c r="B78" s="172" t="s">
        <v>82</v>
      </c>
      <c r="C78" s="172" t="s">
        <v>165</v>
      </c>
      <c r="D78" s="163" t="s">
        <v>164</v>
      </c>
      <c r="E78" s="164" t="s">
        <v>93</v>
      </c>
      <c r="F78" s="169">
        <v>180.64</v>
      </c>
      <c r="G78" s="169"/>
      <c r="H78" s="171">
        <v>0</v>
      </c>
      <c r="I78" s="167"/>
      <c r="J78" s="171">
        <f t="shared" si="5"/>
        <v>0</v>
      </c>
    </row>
    <row r="79" spans="2:10" ht="15.75" x14ac:dyDescent="0.25">
      <c r="B79" s="172" t="s">
        <v>83</v>
      </c>
      <c r="C79" s="172" t="s">
        <v>167</v>
      </c>
      <c r="D79" s="163" t="s">
        <v>166</v>
      </c>
      <c r="E79" s="164" t="s">
        <v>93</v>
      </c>
      <c r="F79" s="169">
        <v>634.97</v>
      </c>
      <c r="G79" s="169"/>
      <c r="H79" s="171">
        <v>0</v>
      </c>
      <c r="I79" s="167"/>
      <c r="J79" s="171">
        <f t="shared" ref="J79:J83" si="6">F79*I79</f>
        <v>0</v>
      </c>
    </row>
    <row r="80" spans="2:10" ht="15.75" x14ac:dyDescent="0.25">
      <c r="B80" s="172" t="s">
        <v>84</v>
      </c>
      <c r="C80" s="172" t="s">
        <v>169</v>
      </c>
      <c r="D80" s="163" t="s">
        <v>168</v>
      </c>
      <c r="E80" s="164" t="s">
        <v>93</v>
      </c>
      <c r="F80" s="169">
        <v>192.14</v>
      </c>
      <c r="G80" s="169"/>
      <c r="H80" s="171">
        <v>0</v>
      </c>
      <c r="I80" s="167"/>
      <c r="J80" s="171">
        <f t="shared" si="6"/>
        <v>0</v>
      </c>
    </row>
    <row r="81" spans="1:32" ht="15.75" x14ac:dyDescent="0.25">
      <c r="B81" s="172" t="s">
        <v>85</v>
      </c>
      <c r="C81" s="172" t="s">
        <v>171</v>
      </c>
      <c r="D81" s="163" t="s">
        <v>170</v>
      </c>
      <c r="E81" s="164" t="s">
        <v>93</v>
      </c>
      <c r="F81" s="169">
        <f>197.97+66</f>
        <v>263.97000000000003</v>
      </c>
      <c r="G81" s="169"/>
      <c r="H81" s="171">
        <v>0</v>
      </c>
      <c r="I81" s="167"/>
      <c r="J81" s="171">
        <f t="shared" si="6"/>
        <v>0</v>
      </c>
    </row>
    <row r="82" spans="1:32" ht="15.75" x14ac:dyDescent="0.25">
      <c r="B82" s="172" t="s">
        <v>86</v>
      </c>
      <c r="C82" s="172" t="s">
        <v>227</v>
      </c>
      <c r="D82" s="163" t="s">
        <v>229</v>
      </c>
      <c r="E82" s="164" t="s">
        <v>93</v>
      </c>
      <c r="F82" s="169">
        <f>F76+F77+F79</f>
        <v>1633.45</v>
      </c>
      <c r="G82" s="169"/>
      <c r="H82" s="171">
        <v>0</v>
      </c>
      <c r="I82" s="167"/>
      <c r="J82" s="171">
        <f t="shared" si="6"/>
        <v>0</v>
      </c>
    </row>
    <row r="83" spans="1:32" ht="15.75" x14ac:dyDescent="0.25">
      <c r="B83" s="164" t="s">
        <v>87</v>
      </c>
      <c r="C83" s="172" t="s">
        <v>228</v>
      </c>
      <c r="D83" s="163" t="s">
        <v>230</v>
      </c>
      <c r="E83" s="164" t="s">
        <v>93</v>
      </c>
      <c r="F83" s="169">
        <f>F78+F80</f>
        <v>372.78</v>
      </c>
      <c r="G83" s="169"/>
      <c r="H83" s="171">
        <v>0</v>
      </c>
      <c r="I83" s="167"/>
      <c r="J83" s="171">
        <f t="shared" si="6"/>
        <v>0</v>
      </c>
    </row>
    <row r="84" spans="1:32" ht="15.75" x14ac:dyDescent="0.25">
      <c r="B84" s="164" t="s">
        <v>88</v>
      </c>
      <c r="C84" s="172" t="s">
        <v>161</v>
      </c>
      <c r="D84" s="163" t="s">
        <v>160</v>
      </c>
      <c r="E84" s="164" t="s">
        <v>93</v>
      </c>
      <c r="F84" s="169">
        <f>F76+F77+F79+F78+F80</f>
        <v>2006.23</v>
      </c>
      <c r="G84" s="169"/>
      <c r="H84" s="171">
        <v>0</v>
      </c>
      <c r="I84" s="167"/>
      <c r="J84" s="171">
        <f t="shared" si="5"/>
        <v>0</v>
      </c>
    </row>
    <row r="85" spans="1:32" ht="15.75" x14ac:dyDescent="0.25">
      <c r="B85" s="164" t="s">
        <v>225</v>
      </c>
      <c r="C85" s="172" t="s">
        <v>173</v>
      </c>
      <c r="D85" s="163" t="s">
        <v>172</v>
      </c>
      <c r="E85" s="164" t="s">
        <v>93</v>
      </c>
      <c r="F85" s="169">
        <f>54.6*3</f>
        <v>163.80000000000001</v>
      </c>
      <c r="G85" s="169"/>
      <c r="H85" s="171">
        <v>0</v>
      </c>
      <c r="I85" s="167"/>
      <c r="J85" s="171">
        <f t="shared" si="5"/>
        <v>0</v>
      </c>
    </row>
    <row r="86" spans="1:32" ht="15.75" x14ac:dyDescent="0.25">
      <c r="B86" s="164" t="s">
        <v>226</v>
      </c>
      <c r="C86" s="172" t="s">
        <v>175</v>
      </c>
      <c r="D86" s="163" t="s">
        <v>174</v>
      </c>
      <c r="E86" s="164" t="s">
        <v>93</v>
      </c>
      <c r="F86" s="169">
        <v>247.06</v>
      </c>
      <c r="G86" s="169"/>
      <c r="H86" s="171">
        <v>0</v>
      </c>
      <c r="I86" s="167"/>
      <c r="J86" s="171">
        <f t="shared" si="5"/>
        <v>0</v>
      </c>
    </row>
    <row r="87" spans="1:32" ht="15.75" x14ac:dyDescent="0.25">
      <c r="B87" s="170"/>
      <c r="C87" s="170"/>
      <c r="D87" s="170"/>
      <c r="E87" s="170"/>
      <c r="F87" s="170"/>
      <c r="G87" s="170"/>
      <c r="H87" s="170"/>
      <c r="I87" s="179" t="s">
        <v>25</v>
      </c>
      <c r="J87" s="167">
        <f>SUM(J76:J86)</f>
        <v>0</v>
      </c>
    </row>
    <row r="88" spans="1:32" ht="15.75" x14ac:dyDescent="0.25">
      <c r="B88" s="160" t="s">
        <v>22</v>
      </c>
      <c r="C88" s="160" t="s">
        <v>184</v>
      </c>
      <c r="D88" s="161" t="s">
        <v>185</v>
      </c>
      <c r="E88" s="161"/>
      <c r="F88" s="161"/>
      <c r="G88" s="161"/>
      <c r="H88" s="161"/>
      <c r="I88" s="161"/>
      <c r="J88" s="161"/>
    </row>
    <row r="89" spans="1:32" ht="15.75" x14ac:dyDescent="0.25">
      <c r="B89" s="172" t="s">
        <v>89</v>
      </c>
      <c r="C89" s="172" t="s">
        <v>178</v>
      </c>
      <c r="D89" s="173" t="s">
        <v>177</v>
      </c>
      <c r="E89" s="164" t="s">
        <v>93</v>
      </c>
      <c r="F89" s="169">
        <v>509.32</v>
      </c>
      <c r="G89" s="169"/>
      <c r="H89" s="171">
        <v>0</v>
      </c>
      <c r="I89" s="167"/>
      <c r="J89" s="171">
        <f>F89*I89</f>
        <v>0</v>
      </c>
    </row>
    <row r="90" spans="1:32" ht="15.75" x14ac:dyDescent="0.25">
      <c r="B90" s="164" t="s">
        <v>90</v>
      </c>
      <c r="C90" s="172" t="s">
        <v>99</v>
      </c>
      <c r="D90" s="163" t="s">
        <v>103</v>
      </c>
      <c r="E90" s="164" t="s">
        <v>98</v>
      </c>
      <c r="F90" s="169">
        <f>7.84+1</f>
        <v>8.84</v>
      </c>
      <c r="G90" s="169"/>
      <c r="H90" s="171">
        <v>0</v>
      </c>
      <c r="I90" s="167"/>
      <c r="J90" s="171">
        <f>F90*I90</f>
        <v>0</v>
      </c>
    </row>
    <row r="91" spans="1:32" ht="15.75" x14ac:dyDescent="0.25">
      <c r="B91" s="170"/>
      <c r="C91" s="170"/>
      <c r="D91" s="170"/>
      <c r="E91" s="170"/>
      <c r="F91" s="170"/>
      <c r="G91" s="170"/>
      <c r="H91" s="170"/>
      <c r="I91" s="171" t="s">
        <v>25</v>
      </c>
      <c r="J91" s="167">
        <f>SUM(J89:J90)</f>
        <v>0</v>
      </c>
    </row>
    <row r="92" spans="1:32" ht="29.25" customHeight="1" x14ac:dyDescent="0.25">
      <c r="B92" s="180" t="s">
        <v>11</v>
      </c>
      <c r="C92" s="180"/>
      <c r="D92" s="180"/>
      <c r="E92" s="180"/>
      <c r="F92" s="180"/>
      <c r="G92" s="180"/>
      <c r="H92" s="180"/>
      <c r="I92" s="180"/>
      <c r="J92" s="181">
        <f>SUM(J91+J87+J74+J59+J56+J51+J47+J40+J26)</f>
        <v>0</v>
      </c>
    </row>
    <row r="93" spans="1:32" ht="15.75" x14ac:dyDescent="0.25">
      <c r="B93" s="56"/>
      <c r="C93" s="57"/>
      <c r="D93" s="58"/>
      <c r="E93" s="59"/>
      <c r="F93" s="60"/>
      <c r="G93" s="60"/>
      <c r="H93" s="61"/>
      <c r="I93" s="62"/>
      <c r="J93" s="63"/>
    </row>
    <row r="94" spans="1:32" ht="15.75" x14ac:dyDescent="0.25">
      <c r="A94" s="64"/>
      <c r="B94" s="65"/>
      <c r="C94" s="65"/>
      <c r="D94" s="66"/>
      <c r="E94" s="65"/>
      <c r="F94" s="67"/>
      <c r="G94" s="67"/>
      <c r="H94" s="68"/>
      <c r="I94" s="62"/>
      <c r="J94" s="63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</row>
    <row r="95" spans="1:32" ht="15.75" customHeight="1" x14ac:dyDescent="0.25">
      <c r="A95" s="64"/>
      <c r="B95" s="65"/>
      <c r="C95" s="65"/>
      <c r="D95" s="66"/>
      <c r="E95" s="65"/>
      <c r="F95" s="67"/>
      <c r="G95" s="67"/>
      <c r="H95" s="115" t="s">
        <v>63</v>
      </c>
      <c r="I95" s="115"/>
      <c r="J95" s="115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</row>
    <row r="96" spans="1:32" ht="15.75" x14ac:dyDescent="0.25">
      <c r="A96" s="64"/>
      <c r="B96" s="65"/>
      <c r="C96" s="65"/>
      <c r="D96" s="66"/>
      <c r="E96" s="65"/>
      <c r="F96" s="67"/>
      <c r="G96" s="67"/>
      <c r="H96" s="68"/>
      <c r="I96" s="62"/>
      <c r="J96" s="63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</row>
    <row r="97" spans="1:32" ht="15.75" x14ac:dyDescent="0.25">
      <c r="A97" s="64"/>
      <c r="B97" s="65"/>
      <c r="C97" s="65"/>
      <c r="D97" s="66"/>
      <c r="E97" s="65"/>
      <c r="F97" s="67"/>
      <c r="G97" s="67"/>
      <c r="H97" s="68"/>
      <c r="I97" s="62"/>
      <c r="J97" s="63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</row>
    <row r="98" spans="1:32" ht="15.75" x14ac:dyDescent="0.25">
      <c r="A98" s="64"/>
      <c r="B98" s="65"/>
      <c r="C98" s="65"/>
      <c r="D98" s="66"/>
      <c r="E98" s="65"/>
      <c r="F98" s="67"/>
      <c r="G98" s="67"/>
      <c r="H98" s="68"/>
      <c r="I98" s="62"/>
      <c r="J98" s="63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</row>
    <row r="99" spans="1:32" ht="15.75" x14ac:dyDescent="0.25">
      <c r="A99" s="64"/>
      <c r="B99" s="65"/>
      <c r="C99" s="65"/>
      <c r="D99" s="66"/>
      <c r="E99" s="65"/>
      <c r="F99" s="67"/>
      <c r="G99" s="67"/>
      <c r="H99" s="68"/>
      <c r="I99" s="62"/>
      <c r="J99" s="63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</row>
    <row r="100" spans="1:32" ht="15.75" x14ac:dyDescent="0.25">
      <c r="A100" s="64"/>
      <c r="B100" s="65"/>
      <c r="C100" s="65"/>
      <c r="D100" s="66"/>
      <c r="E100" s="65"/>
      <c r="F100" s="67"/>
      <c r="G100" s="67"/>
      <c r="H100" s="68"/>
      <c r="I100" s="62"/>
      <c r="J100" s="63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</row>
    <row r="101" spans="1:32" ht="15.75" x14ac:dyDescent="0.25">
      <c r="A101" s="64"/>
      <c r="B101" s="65"/>
      <c r="C101" s="65"/>
      <c r="D101" s="66"/>
      <c r="E101" s="65"/>
      <c r="F101" s="67"/>
      <c r="G101" s="67"/>
      <c r="H101" s="68"/>
      <c r="I101" s="62"/>
      <c r="J101" s="63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</row>
    <row r="102" spans="1:32" ht="15.75" x14ac:dyDescent="0.25">
      <c r="A102" s="64"/>
      <c r="B102" s="65"/>
      <c r="C102" s="65"/>
      <c r="D102" s="66"/>
      <c r="E102" s="65"/>
      <c r="F102" s="67"/>
      <c r="G102" s="67"/>
      <c r="H102" s="68"/>
      <c r="I102" s="62"/>
      <c r="J102" s="63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</row>
    <row r="103" spans="1:32" ht="15.75" x14ac:dyDescent="0.25">
      <c r="A103" s="64"/>
      <c r="B103" s="65"/>
      <c r="C103" s="65"/>
      <c r="D103" s="66"/>
      <c r="E103" s="65"/>
      <c r="F103" s="67"/>
      <c r="G103" s="67"/>
      <c r="H103" s="68"/>
      <c r="I103" s="62"/>
      <c r="J103" s="63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</row>
    <row r="104" spans="1:32" ht="15.75" x14ac:dyDescent="0.25">
      <c r="A104" s="64"/>
      <c r="B104" s="65"/>
      <c r="C104" s="65"/>
      <c r="D104" s="66"/>
      <c r="E104" s="65"/>
      <c r="F104" s="67"/>
      <c r="G104" s="67"/>
      <c r="H104" s="68"/>
      <c r="I104" s="62"/>
      <c r="J104" s="63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</row>
    <row r="105" spans="1:32" ht="15.75" x14ac:dyDescent="0.25">
      <c r="A105" s="64"/>
      <c r="B105" s="65"/>
      <c r="C105" s="65"/>
      <c r="D105" s="66"/>
      <c r="E105" s="65"/>
      <c r="F105" s="67"/>
      <c r="G105" s="67"/>
      <c r="H105" s="68"/>
      <c r="I105" s="62"/>
      <c r="J105" s="63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</row>
    <row r="106" spans="1:32" ht="15.75" x14ac:dyDescent="0.25">
      <c r="A106" s="64"/>
      <c r="B106" s="65"/>
      <c r="C106" s="65"/>
      <c r="D106" s="66"/>
      <c r="E106" s="65"/>
      <c r="F106" s="67"/>
      <c r="G106" s="67"/>
      <c r="H106" s="68"/>
      <c r="I106" s="62"/>
      <c r="J106" s="63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</row>
    <row r="107" spans="1:32" ht="15.75" x14ac:dyDescent="0.25">
      <c r="A107" s="64"/>
      <c r="B107" s="65"/>
      <c r="C107" s="65"/>
      <c r="D107" s="66"/>
      <c r="E107" s="65"/>
      <c r="F107" s="67"/>
      <c r="G107" s="67"/>
      <c r="H107" s="68"/>
      <c r="I107" s="62"/>
      <c r="J107" s="63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</row>
    <row r="108" spans="1:32" ht="15.75" x14ac:dyDescent="0.25">
      <c r="A108" s="64"/>
      <c r="B108" s="65"/>
      <c r="C108" s="65"/>
      <c r="D108" s="66"/>
      <c r="E108" s="65"/>
      <c r="F108" s="67"/>
      <c r="G108" s="67"/>
      <c r="H108" s="68"/>
      <c r="I108" s="62"/>
      <c r="J108" s="63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</row>
    <row r="109" spans="1:32" ht="15.75" x14ac:dyDescent="0.25">
      <c r="A109" s="64"/>
      <c r="B109" s="65"/>
      <c r="C109" s="65"/>
      <c r="D109" s="66"/>
      <c r="E109" s="65"/>
      <c r="F109" s="67"/>
      <c r="G109" s="67"/>
      <c r="H109" s="68"/>
      <c r="I109" s="62"/>
      <c r="J109" s="63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</row>
    <row r="110" spans="1:32" ht="15.75" x14ac:dyDescent="0.25">
      <c r="A110" s="64"/>
      <c r="B110" s="65"/>
      <c r="C110" s="65"/>
      <c r="D110" s="66"/>
      <c r="E110" s="65"/>
      <c r="F110" s="67"/>
      <c r="G110" s="67"/>
      <c r="H110" s="68"/>
      <c r="I110" s="62"/>
      <c r="J110" s="63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</row>
    <row r="111" spans="1:32" ht="15.75" x14ac:dyDescent="0.25">
      <c r="A111" s="64"/>
      <c r="B111" s="65"/>
      <c r="C111" s="65"/>
      <c r="D111" s="66"/>
      <c r="E111" s="65"/>
      <c r="F111" s="67"/>
      <c r="G111" s="67"/>
      <c r="H111" s="68"/>
      <c r="I111" s="62"/>
      <c r="J111" s="63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</row>
    <row r="112" spans="1:32" ht="15.75" x14ac:dyDescent="0.25">
      <c r="A112" s="64"/>
      <c r="B112" s="65"/>
      <c r="C112" s="65"/>
      <c r="D112" s="66"/>
      <c r="E112" s="65"/>
      <c r="F112" s="67"/>
      <c r="G112" s="67"/>
      <c r="H112" s="68"/>
      <c r="I112" s="62"/>
      <c r="J112" s="63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</row>
    <row r="113" spans="1:32" ht="15.75" x14ac:dyDescent="0.25">
      <c r="A113" s="64"/>
      <c r="B113" s="65"/>
      <c r="C113" s="65"/>
      <c r="D113" s="66"/>
      <c r="E113" s="65"/>
      <c r="F113" s="67"/>
      <c r="G113" s="67"/>
      <c r="H113" s="68"/>
      <c r="I113" s="62"/>
      <c r="J113" s="63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</row>
    <row r="114" spans="1:32" ht="15.75" x14ac:dyDescent="0.25">
      <c r="A114" s="64"/>
      <c r="B114" s="65"/>
      <c r="C114" s="65"/>
      <c r="D114" s="66"/>
      <c r="E114" s="65"/>
      <c r="F114" s="67"/>
      <c r="G114" s="67"/>
      <c r="H114" s="68"/>
      <c r="I114" s="62"/>
      <c r="J114" s="63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</row>
    <row r="115" spans="1:32" ht="15.75" x14ac:dyDescent="0.25">
      <c r="A115" s="64"/>
      <c r="B115" s="65"/>
      <c r="C115" s="65"/>
      <c r="D115" s="66"/>
      <c r="E115" s="65"/>
      <c r="F115" s="67"/>
      <c r="G115" s="67"/>
      <c r="H115" s="68"/>
      <c r="I115" s="62"/>
      <c r="J115" s="63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</row>
    <row r="116" spans="1:32" ht="15.75" x14ac:dyDescent="0.25">
      <c r="A116" s="64"/>
      <c r="B116" s="65"/>
      <c r="C116" s="65"/>
      <c r="D116" s="66"/>
      <c r="E116" s="65"/>
      <c r="F116" s="67"/>
      <c r="G116" s="67"/>
      <c r="H116" s="68"/>
      <c r="I116" s="62"/>
      <c r="J116" s="63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</row>
    <row r="117" spans="1:32" ht="15.75" x14ac:dyDescent="0.25">
      <c r="A117" s="64"/>
      <c r="B117" s="65"/>
      <c r="C117" s="65"/>
      <c r="D117" s="66"/>
      <c r="E117" s="65"/>
      <c r="F117" s="67"/>
      <c r="G117" s="67"/>
      <c r="H117" s="68"/>
      <c r="I117" s="62"/>
      <c r="J117" s="63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</row>
    <row r="118" spans="1:32" ht="15.75" x14ac:dyDescent="0.25">
      <c r="A118" s="64"/>
      <c r="B118" s="65"/>
      <c r="C118" s="65"/>
      <c r="D118" s="66"/>
      <c r="E118" s="65"/>
      <c r="F118" s="67"/>
      <c r="G118" s="67"/>
      <c r="H118" s="68"/>
      <c r="I118" s="62"/>
      <c r="J118" s="63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</row>
    <row r="119" spans="1:32" ht="15.75" x14ac:dyDescent="0.25">
      <c r="A119" s="64"/>
      <c r="B119" s="65"/>
      <c r="C119" s="65"/>
      <c r="D119" s="66"/>
      <c r="E119" s="65"/>
      <c r="F119" s="67"/>
      <c r="G119" s="67"/>
      <c r="H119" s="68"/>
      <c r="I119" s="62"/>
      <c r="J119" s="63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</row>
    <row r="120" spans="1:32" ht="15.75" x14ac:dyDescent="0.25">
      <c r="A120" s="64"/>
      <c r="B120" s="65"/>
      <c r="C120" s="65"/>
      <c r="D120" s="66"/>
      <c r="E120" s="65"/>
      <c r="F120" s="67"/>
      <c r="G120" s="67"/>
      <c r="H120" s="68"/>
      <c r="I120" s="62"/>
      <c r="J120" s="63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</row>
    <row r="121" spans="1:32" ht="15.75" x14ac:dyDescent="0.25">
      <c r="A121" s="64"/>
      <c r="B121" s="65"/>
      <c r="C121" s="65"/>
      <c r="D121" s="66"/>
      <c r="E121" s="65"/>
      <c r="F121" s="67"/>
      <c r="G121" s="67"/>
      <c r="H121" s="68"/>
      <c r="I121" s="62"/>
      <c r="J121" s="63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</row>
    <row r="122" spans="1:32" ht="15.75" x14ac:dyDescent="0.25">
      <c r="A122" s="64"/>
      <c r="B122" s="65"/>
      <c r="C122" s="65"/>
      <c r="D122" s="66"/>
      <c r="E122" s="65"/>
      <c r="F122" s="67"/>
      <c r="G122" s="67"/>
      <c r="H122" s="68"/>
      <c r="I122" s="62"/>
      <c r="J122" s="63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</row>
    <row r="123" spans="1:32" ht="15.75" x14ac:dyDescent="0.25">
      <c r="A123" s="64"/>
      <c r="B123" s="65"/>
      <c r="C123" s="65"/>
      <c r="D123" s="66"/>
      <c r="E123" s="65"/>
      <c r="F123" s="67"/>
      <c r="G123" s="67"/>
      <c r="H123" s="68"/>
      <c r="I123" s="62"/>
      <c r="J123" s="63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</row>
    <row r="124" spans="1:32" ht="15.75" x14ac:dyDescent="0.25">
      <c r="A124" s="64"/>
      <c r="B124" s="65"/>
      <c r="C124" s="65"/>
      <c r="D124" s="66"/>
      <c r="E124" s="65"/>
      <c r="F124" s="67"/>
      <c r="G124" s="67"/>
      <c r="H124" s="68"/>
      <c r="I124" s="62"/>
      <c r="J124" s="63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</row>
    <row r="125" spans="1:32" ht="15.75" x14ac:dyDescent="0.25">
      <c r="A125" s="64"/>
      <c r="B125" s="65"/>
      <c r="C125" s="65"/>
      <c r="D125" s="66"/>
      <c r="E125" s="65"/>
      <c r="F125" s="67"/>
      <c r="G125" s="67"/>
      <c r="H125" s="68"/>
      <c r="I125" s="62"/>
      <c r="J125" s="63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</row>
    <row r="126" spans="1:32" ht="15.75" x14ac:dyDescent="0.25">
      <c r="A126" s="64"/>
      <c r="B126" s="65"/>
      <c r="C126" s="65"/>
      <c r="D126" s="66"/>
      <c r="E126" s="65"/>
      <c r="F126" s="67"/>
      <c r="G126" s="67"/>
      <c r="H126" s="68"/>
      <c r="I126" s="62"/>
      <c r="J126" s="63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</row>
    <row r="127" spans="1:32" ht="15.75" x14ac:dyDescent="0.25">
      <c r="A127" s="64"/>
      <c r="B127" s="65"/>
      <c r="C127" s="65"/>
      <c r="D127" s="66"/>
      <c r="E127" s="65"/>
      <c r="F127" s="67"/>
      <c r="G127" s="67"/>
      <c r="H127" s="68"/>
      <c r="I127" s="62"/>
      <c r="J127" s="63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</row>
    <row r="128" spans="1:32" ht="15.75" x14ac:dyDescent="0.25">
      <c r="A128" s="64"/>
      <c r="B128" s="65"/>
      <c r="C128" s="65"/>
      <c r="D128" s="66"/>
      <c r="E128" s="65"/>
      <c r="F128" s="67"/>
      <c r="G128" s="67"/>
      <c r="H128" s="68"/>
      <c r="I128" s="62"/>
      <c r="J128" s="63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</row>
    <row r="129" spans="1:32" ht="15.75" x14ac:dyDescent="0.25">
      <c r="A129" s="64"/>
      <c r="B129" s="65"/>
      <c r="C129" s="65"/>
      <c r="D129" s="66"/>
      <c r="E129" s="65"/>
      <c r="F129" s="67"/>
      <c r="G129" s="67"/>
      <c r="H129" s="68"/>
      <c r="I129" s="62"/>
      <c r="J129" s="63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</row>
    <row r="130" spans="1:32" ht="15.75" x14ac:dyDescent="0.25">
      <c r="A130" s="64"/>
      <c r="B130" s="65"/>
      <c r="C130" s="65"/>
      <c r="D130" s="66"/>
      <c r="E130" s="65"/>
      <c r="F130" s="67"/>
      <c r="G130" s="67"/>
      <c r="H130" s="68"/>
      <c r="I130" s="62"/>
      <c r="J130" s="63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</row>
    <row r="131" spans="1:32" ht="15.75" x14ac:dyDescent="0.25">
      <c r="A131" s="64"/>
      <c r="B131" s="65"/>
      <c r="C131" s="65"/>
      <c r="D131" s="66"/>
      <c r="E131" s="65"/>
      <c r="F131" s="67"/>
      <c r="G131" s="67"/>
      <c r="H131" s="68"/>
      <c r="I131" s="62"/>
      <c r="J131" s="63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</row>
    <row r="132" spans="1:32" ht="15.75" x14ac:dyDescent="0.25">
      <c r="A132" s="64"/>
      <c r="B132" s="65"/>
      <c r="C132" s="65"/>
      <c r="D132" s="66"/>
      <c r="E132" s="65"/>
      <c r="F132" s="67"/>
      <c r="G132" s="67"/>
      <c r="H132" s="68"/>
      <c r="I132" s="62"/>
      <c r="J132" s="63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</row>
    <row r="133" spans="1:32" ht="15.75" x14ac:dyDescent="0.25">
      <c r="A133" s="64"/>
      <c r="B133" s="65"/>
      <c r="C133" s="65"/>
      <c r="D133" s="66"/>
      <c r="E133" s="65"/>
      <c r="F133" s="67"/>
      <c r="G133" s="67"/>
      <c r="H133" s="68"/>
      <c r="I133" s="62"/>
      <c r="J133" s="63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</row>
    <row r="134" spans="1:32" ht="15.75" x14ac:dyDescent="0.25">
      <c r="A134" s="64"/>
      <c r="B134" s="65"/>
      <c r="C134" s="65"/>
      <c r="D134" s="66"/>
      <c r="E134" s="65"/>
      <c r="F134" s="67"/>
      <c r="G134" s="67"/>
      <c r="H134" s="68"/>
      <c r="I134" s="62"/>
      <c r="J134" s="63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</row>
    <row r="135" spans="1:32" ht="15.75" x14ac:dyDescent="0.25">
      <c r="A135" s="64"/>
      <c r="B135" s="65"/>
      <c r="C135" s="65"/>
      <c r="D135" s="66"/>
      <c r="E135" s="65"/>
      <c r="F135" s="67"/>
      <c r="G135" s="67"/>
      <c r="H135" s="68"/>
      <c r="I135" s="62"/>
      <c r="J135" s="63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</row>
    <row r="136" spans="1:32" ht="15.75" x14ac:dyDescent="0.25">
      <c r="A136" s="64"/>
      <c r="B136" s="65"/>
      <c r="C136" s="65"/>
      <c r="D136" s="66"/>
      <c r="E136" s="65"/>
      <c r="F136" s="67"/>
      <c r="G136" s="67"/>
      <c r="H136" s="68"/>
      <c r="I136" s="62"/>
      <c r="J136" s="63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</row>
    <row r="137" spans="1:32" ht="15.75" x14ac:dyDescent="0.25">
      <c r="A137" s="64"/>
      <c r="B137" s="65"/>
      <c r="C137" s="65"/>
      <c r="D137" s="66"/>
      <c r="E137" s="65"/>
      <c r="F137" s="67"/>
      <c r="G137" s="67"/>
      <c r="H137" s="68"/>
      <c r="I137" s="62"/>
      <c r="J137" s="63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</row>
    <row r="138" spans="1:32" ht="15.75" x14ac:dyDescent="0.25">
      <c r="A138" s="64"/>
      <c r="B138" s="65"/>
      <c r="C138" s="65"/>
      <c r="D138" s="66"/>
      <c r="E138" s="65"/>
      <c r="F138" s="67"/>
      <c r="G138" s="67"/>
      <c r="H138" s="68"/>
      <c r="I138" s="62"/>
      <c r="J138" s="63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</row>
    <row r="139" spans="1:32" x14ac:dyDescent="0.25">
      <c r="A139" s="64"/>
      <c r="B139" s="65"/>
      <c r="C139" s="65"/>
      <c r="D139" s="66"/>
      <c r="E139" s="65"/>
      <c r="F139" s="67"/>
      <c r="G139" s="67"/>
      <c r="H139" s="68"/>
      <c r="I139" s="68"/>
      <c r="J139" s="63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</row>
    <row r="140" spans="1:32" ht="15" customHeight="1" x14ac:dyDescent="0.25">
      <c r="A140" s="64"/>
      <c r="B140" s="69"/>
      <c r="C140" s="69"/>
      <c r="D140" s="70"/>
      <c r="E140" s="71"/>
      <c r="F140" s="72"/>
      <c r="G140" s="73"/>
      <c r="H140" s="74"/>
      <c r="I140" s="74"/>
      <c r="J140" s="7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</row>
    <row r="141" spans="1:32" ht="15" customHeight="1" x14ac:dyDescent="0.25">
      <c r="A141" s="64"/>
      <c r="B141" s="105" t="s">
        <v>223</v>
      </c>
      <c r="C141" s="105"/>
      <c r="D141" s="105"/>
      <c r="E141" s="75"/>
      <c r="F141" s="72"/>
      <c r="G141" s="76"/>
      <c r="H141" s="104" t="s">
        <v>224</v>
      </c>
      <c r="I141" s="104"/>
      <c r="J141" s="10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</row>
    <row r="142" spans="1:32" ht="15" customHeight="1" x14ac:dyDescent="0.25">
      <c r="A142" s="64"/>
      <c r="B142" s="77" t="s">
        <v>49</v>
      </c>
      <c r="C142" s="77">
        <v>35225</v>
      </c>
      <c r="D142" s="113"/>
      <c r="E142" s="113"/>
      <c r="F142" s="72"/>
      <c r="G142" s="78"/>
      <c r="H142" s="78" t="s">
        <v>53</v>
      </c>
      <c r="I142" s="78"/>
      <c r="J142" s="78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</row>
    <row r="143" spans="1:32" ht="15" customHeight="1" x14ac:dyDescent="0.25">
      <c r="A143" s="64"/>
      <c r="B143" s="106" t="s">
        <v>213</v>
      </c>
      <c r="C143" s="106"/>
      <c r="D143" s="78"/>
      <c r="E143" s="79"/>
      <c r="F143" s="72"/>
      <c r="G143" s="78"/>
      <c r="H143" s="78" t="s">
        <v>54</v>
      </c>
      <c r="I143" s="78"/>
      <c r="J143" s="78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</row>
    <row r="144" spans="1:32" ht="15" customHeight="1" x14ac:dyDescent="0.25">
      <c r="A144" s="64"/>
      <c r="B144" s="80"/>
      <c r="C144" s="80"/>
      <c r="D144" s="81"/>
      <c r="E144" s="65"/>
      <c r="F144" s="67"/>
      <c r="G144" s="67"/>
      <c r="H144" s="68"/>
      <c r="I144" s="68"/>
      <c r="J144" s="63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</row>
    <row r="145" spans="1:32" ht="15" customHeight="1" x14ac:dyDescent="0.25">
      <c r="A145" s="64"/>
      <c r="B145" s="65"/>
      <c r="C145" s="65"/>
      <c r="D145" s="66"/>
      <c r="E145" s="65"/>
      <c r="F145" s="67"/>
      <c r="G145" s="67"/>
      <c r="H145" s="68"/>
      <c r="I145" s="68"/>
      <c r="J145" s="63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</row>
    <row r="146" spans="1:32" x14ac:dyDescent="0.25">
      <c r="A146" s="64"/>
      <c r="B146" s="65"/>
      <c r="C146" s="65"/>
      <c r="D146" s="66"/>
      <c r="E146" s="65"/>
      <c r="F146" s="67"/>
      <c r="G146" s="67"/>
      <c r="H146" s="68"/>
      <c r="I146" s="68"/>
      <c r="J146" s="63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</row>
    <row r="147" spans="1:32" ht="15" customHeight="1" x14ac:dyDescent="0.25">
      <c r="A147" s="64"/>
      <c r="B147" s="65"/>
      <c r="C147" s="65"/>
      <c r="D147" s="66"/>
      <c r="E147" s="65"/>
      <c r="F147" s="67"/>
      <c r="G147" s="67"/>
      <c r="H147" s="68"/>
      <c r="I147" s="68"/>
      <c r="J147" s="63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</row>
    <row r="148" spans="1:32" ht="18.75" x14ac:dyDescent="0.25">
      <c r="A148" s="64"/>
      <c r="B148" s="111"/>
      <c r="C148" s="111"/>
      <c r="D148" s="111"/>
      <c r="E148" s="111"/>
      <c r="F148" s="111"/>
      <c r="G148" s="111"/>
      <c r="H148" s="111"/>
      <c r="I148" s="111"/>
      <c r="J148" s="111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</row>
    <row r="149" spans="1:32" ht="15" customHeight="1" x14ac:dyDescent="0.25">
      <c r="A149" s="64"/>
      <c r="B149" s="111"/>
      <c r="C149" s="111"/>
      <c r="D149" s="111"/>
      <c r="E149" s="111"/>
      <c r="F149" s="111"/>
      <c r="G149" s="111"/>
      <c r="H149" s="111"/>
      <c r="I149" s="111"/>
      <c r="J149" s="111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</row>
    <row r="150" spans="1:32" ht="15" customHeight="1" x14ac:dyDescent="0.25">
      <c r="A150" s="64"/>
      <c r="B150" s="112"/>
      <c r="C150" s="112"/>
      <c r="D150" s="112"/>
      <c r="E150" s="112"/>
      <c r="F150" s="112"/>
      <c r="G150" s="112"/>
      <c r="H150" s="112"/>
      <c r="I150" s="112"/>
      <c r="J150" s="112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</row>
    <row r="151" spans="1:32" x14ac:dyDescent="0.25">
      <c r="A151" s="64"/>
      <c r="B151" s="65"/>
      <c r="C151" s="65"/>
      <c r="D151" s="66"/>
      <c r="E151" s="65"/>
      <c r="F151" s="67"/>
      <c r="G151" s="67"/>
      <c r="H151" s="68"/>
      <c r="I151" s="68"/>
      <c r="J151" s="63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</row>
    <row r="152" spans="1:32" ht="15" customHeight="1" x14ac:dyDescent="0.25">
      <c r="A152" s="64"/>
      <c r="B152" s="65"/>
      <c r="C152" s="65"/>
      <c r="D152" s="66"/>
      <c r="E152" s="65"/>
      <c r="F152" s="67"/>
      <c r="G152" s="67"/>
      <c r="H152" s="68"/>
      <c r="I152" s="68"/>
      <c r="J152" s="63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</row>
    <row r="153" spans="1:32" x14ac:dyDescent="0.25">
      <c r="A153" s="64"/>
      <c r="B153" s="65"/>
      <c r="C153" s="65"/>
      <c r="D153" s="66"/>
      <c r="E153" s="65"/>
      <c r="F153" s="67"/>
      <c r="G153" s="67"/>
      <c r="H153" s="68"/>
      <c r="I153" s="68"/>
      <c r="J153" s="63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</row>
    <row r="154" spans="1:32" x14ac:dyDescent="0.25">
      <c r="A154" s="64"/>
      <c r="B154" s="65"/>
      <c r="C154" s="65"/>
      <c r="D154" s="66"/>
      <c r="E154" s="65"/>
      <c r="F154" s="67"/>
      <c r="G154" s="67"/>
      <c r="H154" s="68"/>
      <c r="I154" s="68"/>
      <c r="J154" s="63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</row>
    <row r="155" spans="1:32" ht="15" customHeight="1" x14ac:dyDescent="0.25">
      <c r="A155" s="64"/>
      <c r="B155" s="82"/>
      <c r="C155" s="82"/>
      <c r="D155" s="83"/>
      <c r="E155" s="82"/>
      <c r="F155" s="84"/>
      <c r="G155" s="84"/>
      <c r="H155" s="85"/>
      <c r="I155" s="85"/>
      <c r="J155" s="86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</row>
    <row r="156" spans="1:32" ht="15" customHeight="1" x14ac:dyDescent="0.25">
      <c r="A156" s="64"/>
      <c r="B156" s="82"/>
      <c r="C156" s="82"/>
      <c r="D156" s="83"/>
      <c r="E156" s="82"/>
      <c r="F156" s="84"/>
      <c r="G156" s="87"/>
      <c r="H156" s="88"/>
      <c r="I156" s="88"/>
      <c r="J156" s="88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</row>
    <row r="157" spans="1:32" ht="15" customHeight="1" x14ac:dyDescent="0.25">
      <c r="A157" s="64"/>
      <c r="B157" s="82"/>
      <c r="C157" s="82"/>
      <c r="D157" s="83"/>
      <c r="E157" s="82"/>
      <c r="F157" s="84"/>
      <c r="G157" s="84"/>
      <c r="H157" s="85"/>
      <c r="I157" s="85"/>
      <c r="J157" s="86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</row>
    <row r="158" spans="1:32" ht="15" customHeight="1" x14ac:dyDescent="0.25">
      <c r="A158" s="64"/>
      <c r="B158" s="82"/>
      <c r="C158" s="82"/>
      <c r="D158" s="83"/>
      <c r="E158" s="82"/>
      <c r="F158" s="84"/>
      <c r="G158" s="84"/>
      <c r="H158" s="85"/>
      <c r="I158" s="85"/>
      <c r="J158" s="86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</row>
    <row r="159" spans="1:32" ht="15" customHeight="1" x14ac:dyDescent="0.25">
      <c r="A159" s="64"/>
      <c r="B159" s="82"/>
      <c r="C159" s="82"/>
      <c r="D159" s="89"/>
      <c r="E159" s="82"/>
      <c r="F159" s="90"/>
      <c r="G159" s="90"/>
      <c r="H159" s="89"/>
      <c r="I159" s="89"/>
      <c r="J159" s="89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</row>
    <row r="160" spans="1:32" ht="15" customHeight="1" x14ac:dyDescent="0.25">
      <c r="A160" s="64"/>
      <c r="B160" s="82"/>
      <c r="C160" s="82"/>
      <c r="D160" s="89"/>
      <c r="E160" s="82"/>
      <c r="F160" s="90"/>
      <c r="G160" s="90"/>
      <c r="H160" s="89"/>
      <c r="I160" s="89"/>
      <c r="J160" s="89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</row>
    <row r="161" spans="1:32" ht="15" customHeight="1" x14ac:dyDescent="0.25">
      <c r="A161" s="64"/>
      <c r="B161" s="82"/>
      <c r="C161" s="82"/>
      <c r="D161" s="89"/>
      <c r="E161" s="82"/>
      <c r="F161" s="90"/>
      <c r="G161" s="90"/>
      <c r="H161" s="89"/>
      <c r="I161" s="89"/>
      <c r="J161" s="89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</row>
    <row r="162" spans="1:32" ht="15.75" x14ac:dyDescent="0.25">
      <c r="A162" s="64"/>
      <c r="B162" s="91"/>
      <c r="C162" s="91"/>
      <c r="D162" s="92"/>
      <c r="E162" s="91"/>
      <c r="F162" s="93"/>
      <c r="G162" s="94"/>
      <c r="H162" s="92"/>
      <c r="I162" s="92"/>
      <c r="J162" s="92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</row>
    <row r="163" spans="1:32" ht="15.75" x14ac:dyDescent="0.25">
      <c r="A163" s="64"/>
      <c r="B163" s="91"/>
      <c r="C163" s="91"/>
      <c r="D163" s="92"/>
      <c r="E163" s="91"/>
      <c r="F163" s="93"/>
      <c r="G163" s="94"/>
      <c r="H163" s="92"/>
      <c r="I163" s="92"/>
      <c r="J163" s="92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</row>
    <row r="164" spans="1:32" ht="15.75" x14ac:dyDescent="0.25">
      <c r="A164" s="64"/>
      <c r="B164" s="114"/>
      <c r="C164" s="114"/>
      <c r="D164" s="95"/>
      <c r="E164" s="96"/>
      <c r="F164" s="93"/>
      <c r="G164" s="114"/>
      <c r="H164" s="114"/>
      <c r="I164" s="114"/>
      <c r="J164" s="11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</row>
    <row r="165" spans="1:32" ht="15.75" x14ac:dyDescent="0.25">
      <c r="A165" s="64"/>
      <c r="B165" s="97"/>
      <c r="C165" s="97"/>
      <c r="D165" s="110"/>
      <c r="E165" s="110"/>
      <c r="F165" s="93"/>
      <c r="G165" s="107"/>
      <c r="H165" s="107"/>
      <c r="I165" s="107"/>
      <c r="J165" s="107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</row>
    <row r="166" spans="1:32" ht="15.75" x14ac:dyDescent="0.25">
      <c r="A166" s="64"/>
      <c r="B166" s="97"/>
      <c r="C166" s="97"/>
      <c r="D166" s="98"/>
      <c r="E166" s="97"/>
      <c r="F166" s="93"/>
      <c r="G166" s="107"/>
      <c r="H166" s="107"/>
      <c r="I166" s="107"/>
      <c r="J166" s="107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</row>
    <row r="167" spans="1:32" ht="15.75" x14ac:dyDescent="0.25">
      <c r="A167" s="64"/>
      <c r="B167" s="99"/>
      <c r="C167" s="99"/>
      <c r="D167" s="108"/>
      <c r="E167" s="108"/>
      <c r="F167" s="93"/>
      <c r="G167" s="109"/>
      <c r="H167" s="109"/>
      <c r="I167" s="109"/>
      <c r="J167" s="109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</row>
    <row r="168" spans="1:32" x14ac:dyDescent="0.25">
      <c r="A168" s="64"/>
      <c r="B168" s="82"/>
      <c r="C168" s="82"/>
      <c r="D168" s="83"/>
      <c r="E168" s="82"/>
      <c r="F168" s="84"/>
      <c r="G168" s="84"/>
      <c r="H168" s="85"/>
      <c r="I168" s="85"/>
      <c r="J168" s="86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</row>
    <row r="169" spans="1:32" x14ac:dyDescent="0.25">
      <c r="A169" s="64"/>
      <c r="B169" s="82"/>
      <c r="C169" s="82"/>
      <c r="D169" s="83"/>
      <c r="E169" s="82"/>
      <c r="F169" s="84"/>
      <c r="G169" s="84"/>
      <c r="H169" s="85"/>
      <c r="I169" s="85"/>
      <c r="J169" s="86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</row>
    <row r="170" spans="1:32" x14ac:dyDescent="0.25">
      <c r="A170" s="64"/>
      <c r="B170" s="82"/>
      <c r="C170" s="82"/>
      <c r="D170" s="83"/>
      <c r="E170" s="82"/>
      <c r="F170" s="84"/>
      <c r="G170" s="84"/>
      <c r="H170" s="85"/>
      <c r="I170" s="85"/>
      <c r="J170" s="86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</row>
    <row r="171" spans="1:32" x14ac:dyDescent="0.25">
      <c r="A171" s="64"/>
      <c r="B171" s="82"/>
      <c r="C171" s="82"/>
      <c r="D171" s="83"/>
      <c r="E171" s="82"/>
      <c r="F171" s="84"/>
      <c r="G171" s="84"/>
      <c r="H171" s="85"/>
      <c r="I171" s="85"/>
      <c r="J171" s="86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</row>
    <row r="172" spans="1:32" x14ac:dyDescent="0.25">
      <c r="A172" s="64"/>
      <c r="B172" s="65"/>
      <c r="C172" s="65"/>
      <c r="D172" s="66"/>
      <c r="E172" s="65"/>
      <c r="F172" s="67"/>
      <c r="G172" s="67"/>
      <c r="H172" s="68"/>
      <c r="I172" s="68"/>
      <c r="J172" s="63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</row>
    <row r="173" spans="1:32" x14ac:dyDescent="0.25">
      <c r="A173" s="64"/>
      <c r="B173" s="65"/>
      <c r="C173" s="65"/>
      <c r="D173" s="66"/>
      <c r="E173" s="65"/>
      <c r="F173" s="67"/>
      <c r="G173" s="67"/>
      <c r="H173" s="68"/>
      <c r="I173" s="68"/>
      <c r="J173" s="63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</row>
    <row r="174" spans="1:32" x14ac:dyDescent="0.25">
      <c r="A174" s="64"/>
      <c r="B174" s="65"/>
      <c r="C174" s="65"/>
      <c r="D174" s="66"/>
      <c r="E174" s="65"/>
      <c r="F174" s="67"/>
      <c r="G174" s="67"/>
      <c r="H174" s="68"/>
      <c r="I174" s="68"/>
      <c r="J174" s="63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</row>
    <row r="175" spans="1:32" x14ac:dyDescent="0.25">
      <c r="A175" s="64"/>
      <c r="B175" s="65"/>
      <c r="C175" s="65"/>
      <c r="D175" s="66"/>
      <c r="E175" s="65"/>
      <c r="F175" s="67"/>
      <c r="G175" s="67"/>
      <c r="H175" s="68"/>
      <c r="I175" s="68"/>
      <c r="J175" s="63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</row>
    <row r="176" spans="1:32" x14ac:dyDescent="0.25">
      <c r="A176" s="64"/>
      <c r="B176" s="65"/>
      <c r="C176" s="65"/>
      <c r="D176" s="66"/>
      <c r="E176" s="65"/>
      <c r="F176" s="67"/>
      <c r="G176" s="67"/>
      <c r="H176" s="68"/>
      <c r="I176" s="68"/>
      <c r="J176" s="63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</row>
    <row r="177" spans="1:32" x14ac:dyDescent="0.25">
      <c r="A177" s="64"/>
      <c r="B177" s="65"/>
      <c r="C177" s="65"/>
      <c r="D177" s="66"/>
      <c r="E177" s="65"/>
      <c r="F177" s="67"/>
      <c r="G177" s="67"/>
      <c r="H177" s="68"/>
      <c r="I177" s="68"/>
      <c r="J177" s="63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</row>
    <row r="178" spans="1:32" x14ac:dyDescent="0.25">
      <c r="A178" s="64"/>
      <c r="B178" s="65"/>
      <c r="C178" s="65"/>
      <c r="D178" s="66"/>
      <c r="E178" s="65"/>
      <c r="F178" s="67"/>
      <c r="G178" s="67"/>
      <c r="H178" s="68"/>
      <c r="I178" s="68"/>
      <c r="J178" s="63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</row>
    <row r="179" spans="1:32" x14ac:dyDescent="0.25">
      <c r="A179" s="64"/>
      <c r="B179" s="65"/>
      <c r="C179" s="65"/>
      <c r="D179" s="66"/>
      <c r="E179" s="65"/>
      <c r="F179" s="67"/>
      <c r="G179" s="67"/>
      <c r="H179" s="68"/>
      <c r="I179" s="68"/>
      <c r="J179" s="63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</row>
    <row r="180" spans="1:32" x14ac:dyDescent="0.25">
      <c r="A180" s="64"/>
      <c r="B180" s="65"/>
      <c r="C180" s="65"/>
      <c r="D180" s="66"/>
      <c r="E180" s="65"/>
      <c r="F180" s="67"/>
      <c r="G180" s="67"/>
      <c r="H180" s="68"/>
      <c r="I180" s="68"/>
      <c r="J180" s="63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</row>
    <row r="181" spans="1:32" x14ac:dyDescent="0.25">
      <c r="A181" s="64"/>
      <c r="B181" s="65"/>
      <c r="C181" s="65"/>
      <c r="D181" s="66"/>
      <c r="E181" s="65"/>
      <c r="F181" s="67"/>
      <c r="G181" s="67"/>
      <c r="H181" s="68"/>
      <c r="I181" s="68"/>
      <c r="J181" s="63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</row>
    <row r="182" spans="1:32" x14ac:dyDescent="0.25">
      <c r="A182" s="64"/>
      <c r="B182" s="65"/>
      <c r="C182" s="65"/>
      <c r="D182" s="66"/>
      <c r="E182" s="65"/>
      <c r="F182" s="67"/>
      <c r="G182" s="67"/>
      <c r="H182" s="68"/>
      <c r="I182" s="68"/>
      <c r="J182" s="63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</row>
    <row r="183" spans="1:32" x14ac:dyDescent="0.25">
      <c r="A183" s="64"/>
      <c r="B183" s="65"/>
      <c r="C183" s="65"/>
      <c r="D183" s="66"/>
      <c r="E183" s="65"/>
      <c r="F183" s="67"/>
      <c r="G183" s="67"/>
      <c r="H183" s="68"/>
      <c r="I183" s="68"/>
      <c r="J183" s="63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</row>
    <row r="184" spans="1:32" x14ac:dyDescent="0.25">
      <c r="A184" s="64"/>
      <c r="B184" s="65"/>
      <c r="C184" s="65"/>
      <c r="D184" s="66"/>
      <c r="E184" s="65"/>
      <c r="F184" s="67"/>
      <c r="G184" s="67"/>
      <c r="H184" s="68"/>
      <c r="I184" s="68"/>
      <c r="J184" s="63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</row>
    <row r="185" spans="1:32" x14ac:dyDescent="0.25">
      <c r="A185" s="64"/>
      <c r="B185" s="65"/>
      <c r="C185" s="65"/>
      <c r="D185" s="66"/>
      <c r="E185" s="65"/>
      <c r="F185" s="67"/>
      <c r="G185" s="67"/>
      <c r="H185" s="68"/>
      <c r="I185" s="68"/>
      <c r="J185" s="63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</row>
    <row r="186" spans="1:32" x14ac:dyDescent="0.25">
      <c r="A186" s="64"/>
      <c r="B186" s="65"/>
      <c r="C186" s="65"/>
      <c r="D186" s="66"/>
      <c r="E186" s="65"/>
      <c r="F186" s="67"/>
      <c r="G186" s="67"/>
      <c r="H186" s="68"/>
      <c r="I186" s="68"/>
      <c r="J186" s="63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</row>
    <row r="187" spans="1:32" x14ac:dyDescent="0.25">
      <c r="A187" s="64"/>
      <c r="B187" s="65"/>
      <c r="C187" s="65"/>
      <c r="D187" s="66"/>
      <c r="E187" s="65"/>
      <c r="F187" s="67"/>
      <c r="G187" s="67"/>
      <c r="H187" s="68"/>
      <c r="I187" s="68"/>
      <c r="J187" s="63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</row>
    <row r="188" spans="1:32" x14ac:dyDescent="0.25">
      <c r="A188" s="64"/>
      <c r="B188" s="65"/>
      <c r="C188" s="65"/>
      <c r="D188" s="66"/>
      <c r="E188" s="65"/>
      <c r="F188" s="67"/>
      <c r="G188" s="67"/>
      <c r="H188" s="68"/>
      <c r="I188" s="68"/>
      <c r="J188" s="63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</row>
    <row r="189" spans="1:32" x14ac:dyDescent="0.25">
      <c r="A189" s="64"/>
      <c r="B189" s="65"/>
      <c r="C189" s="65"/>
      <c r="D189" s="66"/>
      <c r="E189" s="65"/>
      <c r="F189" s="67"/>
      <c r="G189" s="67"/>
      <c r="H189" s="68"/>
      <c r="I189" s="68"/>
      <c r="J189" s="63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</row>
    <row r="190" spans="1:32" x14ac:dyDescent="0.25">
      <c r="A190" s="64"/>
      <c r="B190" s="65"/>
      <c r="C190" s="65"/>
      <c r="D190" s="66"/>
      <c r="E190" s="65"/>
      <c r="F190" s="67"/>
      <c r="G190" s="67"/>
      <c r="H190" s="68"/>
      <c r="I190" s="68"/>
      <c r="J190" s="63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</row>
    <row r="191" spans="1:32" x14ac:dyDescent="0.25">
      <c r="A191" s="64"/>
      <c r="B191" s="65"/>
      <c r="C191" s="65"/>
      <c r="D191" s="66"/>
      <c r="E191" s="65"/>
      <c r="F191" s="67"/>
      <c r="G191" s="67"/>
      <c r="H191" s="68"/>
      <c r="I191" s="68"/>
      <c r="J191" s="63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</row>
    <row r="192" spans="1:32" x14ac:dyDescent="0.25">
      <c r="A192" s="64"/>
      <c r="B192" s="65"/>
      <c r="C192" s="65"/>
      <c r="D192" s="66"/>
      <c r="E192" s="65"/>
      <c r="F192" s="67"/>
      <c r="G192" s="67"/>
      <c r="H192" s="68"/>
      <c r="I192" s="68"/>
      <c r="J192" s="63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</row>
    <row r="193" spans="1:32" x14ac:dyDescent="0.25">
      <c r="A193" s="64"/>
      <c r="B193" s="65"/>
      <c r="C193" s="65"/>
      <c r="D193" s="66"/>
      <c r="E193" s="65"/>
      <c r="F193" s="67"/>
      <c r="G193" s="67"/>
      <c r="H193" s="68"/>
      <c r="I193" s="68"/>
      <c r="J193" s="63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</row>
    <row r="194" spans="1:32" x14ac:dyDescent="0.25">
      <c r="A194" s="64"/>
      <c r="B194" s="65"/>
      <c r="C194" s="65"/>
      <c r="D194" s="66"/>
      <c r="E194" s="65"/>
      <c r="F194" s="67"/>
      <c r="G194" s="67"/>
      <c r="H194" s="68"/>
      <c r="I194" s="68"/>
      <c r="J194" s="63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</row>
    <row r="195" spans="1:32" x14ac:dyDescent="0.25">
      <c r="A195" s="64"/>
      <c r="B195" s="65"/>
      <c r="C195" s="65"/>
      <c r="D195" s="66"/>
      <c r="E195" s="65"/>
      <c r="F195" s="67"/>
      <c r="G195" s="67"/>
      <c r="H195" s="68"/>
      <c r="I195" s="68"/>
      <c r="J195" s="63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</row>
    <row r="196" spans="1:32" x14ac:dyDescent="0.25">
      <c r="A196" s="64"/>
      <c r="B196" s="65"/>
      <c r="C196" s="65"/>
      <c r="D196" s="66"/>
      <c r="E196" s="65"/>
      <c r="F196" s="67"/>
      <c r="G196" s="67"/>
      <c r="H196" s="68"/>
      <c r="I196" s="68"/>
      <c r="J196" s="63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</row>
    <row r="197" spans="1:32" x14ac:dyDescent="0.25">
      <c r="A197" s="64"/>
      <c r="B197" s="65"/>
      <c r="C197" s="65"/>
      <c r="D197" s="66"/>
      <c r="E197" s="65"/>
      <c r="F197" s="67"/>
      <c r="G197" s="67"/>
      <c r="H197" s="68"/>
      <c r="I197" s="68"/>
      <c r="J197" s="63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</row>
    <row r="198" spans="1:32" x14ac:dyDescent="0.25">
      <c r="A198" s="64"/>
      <c r="B198" s="65"/>
      <c r="C198" s="65"/>
      <c r="D198" s="66"/>
      <c r="E198" s="65"/>
      <c r="F198" s="67"/>
      <c r="G198" s="67"/>
      <c r="H198" s="68"/>
      <c r="I198" s="68"/>
      <c r="J198" s="63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</row>
    <row r="199" spans="1:32" x14ac:dyDescent="0.25">
      <c r="A199" s="64"/>
      <c r="B199" s="65"/>
      <c r="C199" s="65"/>
      <c r="D199" s="66"/>
      <c r="E199" s="65"/>
      <c r="F199" s="67"/>
      <c r="G199" s="67"/>
      <c r="H199" s="68"/>
      <c r="I199" s="68"/>
      <c r="J199" s="63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</row>
    <row r="200" spans="1:32" x14ac:dyDescent="0.25">
      <c r="A200" s="64"/>
      <c r="B200" s="65"/>
      <c r="C200" s="65"/>
      <c r="D200" s="66"/>
      <c r="E200" s="65"/>
      <c r="F200" s="67"/>
      <c r="G200" s="67"/>
      <c r="H200" s="68"/>
      <c r="I200" s="68"/>
      <c r="J200" s="63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</row>
    <row r="201" spans="1:32" x14ac:dyDescent="0.25">
      <c r="A201" s="64"/>
      <c r="B201" s="65"/>
      <c r="C201" s="65"/>
      <c r="D201" s="66"/>
      <c r="E201" s="65"/>
      <c r="F201" s="67"/>
      <c r="G201" s="67"/>
      <c r="H201" s="68"/>
      <c r="I201" s="68"/>
      <c r="J201" s="63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</row>
    <row r="202" spans="1:32" x14ac:dyDescent="0.25">
      <c r="A202" s="64"/>
      <c r="B202" s="65"/>
      <c r="C202" s="65"/>
      <c r="D202" s="66"/>
      <c r="E202" s="65"/>
      <c r="F202" s="67"/>
      <c r="G202" s="67"/>
      <c r="H202" s="68"/>
      <c r="I202" s="68"/>
      <c r="J202" s="63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</row>
    <row r="203" spans="1:32" x14ac:dyDescent="0.25">
      <c r="A203" s="64"/>
      <c r="B203" s="65"/>
      <c r="C203" s="65"/>
      <c r="D203" s="66"/>
      <c r="E203" s="65"/>
      <c r="F203" s="67"/>
      <c r="G203" s="67"/>
      <c r="H203" s="68"/>
      <c r="I203" s="68"/>
      <c r="J203" s="63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</row>
    <row r="204" spans="1:32" x14ac:dyDescent="0.25">
      <c r="A204" s="64"/>
      <c r="B204" s="65"/>
      <c r="C204" s="65"/>
      <c r="D204" s="66"/>
      <c r="E204" s="65"/>
      <c r="F204" s="67"/>
      <c r="G204" s="67"/>
      <c r="H204" s="68"/>
      <c r="I204" s="68"/>
      <c r="J204" s="63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</row>
    <row r="205" spans="1:32" x14ac:dyDescent="0.25">
      <c r="A205" s="64"/>
      <c r="B205" s="65"/>
      <c r="C205" s="65"/>
      <c r="D205" s="66"/>
      <c r="E205" s="65"/>
      <c r="F205" s="67"/>
      <c r="G205" s="67"/>
      <c r="H205" s="68"/>
      <c r="I205" s="68"/>
      <c r="J205" s="63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</row>
    <row r="206" spans="1:32" x14ac:dyDescent="0.25">
      <c r="A206" s="64"/>
      <c r="B206" s="65"/>
      <c r="C206" s="65"/>
      <c r="D206" s="66"/>
      <c r="E206" s="65"/>
      <c r="F206" s="67"/>
      <c r="G206" s="67"/>
      <c r="H206" s="68"/>
      <c r="I206" s="68"/>
      <c r="J206" s="63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</row>
    <row r="207" spans="1:32" x14ac:dyDescent="0.25">
      <c r="A207" s="64"/>
      <c r="B207" s="65"/>
      <c r="C207" s="65"/>
      <c r="D207" s="66"/>
      <c r="E207" s="65"/>
      <c r="F207" s="67"/>
      <c r="G207" s="67"/>
      <c r="H207" s="68"/>
      <c r="I207" s="68"/>
      <c r="J207" s="63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</row>
    <row r="208" spans="1:32" x14ac:dyDescent="0.25">
      <c r="A208" s="64"/>
      <c r="B208" s="65"/>
      <c r="C208" s="65"/>
      <c r="D208" s="66"/>
      <c r="E208" s="65"/>
      <c r="F208" s="67"/>
      <c r="G208" s="67"/>
      <c r="H208" s="68"/>
      <c r="I208" s="68"/>
      <c r="J208" s="63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</row>
    <row r="209" spans="1:32" x14ac:dyDescent="0.25">
      <c r="A209" s="64"/>
      <c r="B209" s="65"/>
      <c r="C209" s="65"/>
      <c r="D209" s="66"/>
      <c r="E209" s="65"/>
      <c r="F209" s="67"/>
      <c r="G209" s="67"/>
      <c r="H209" s="68"/>
      <c r="I209" s="68"/>
      <c r="J209" s="63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</row>
    <row r="210" spans="1:32" x14ac:dyDescent="0.25">
      <c r="A210" s="64"/>
      <c r="B210" s="65"/>
      <c r="C210" s="65"/>
      <c r="D210" s="66"/>
      <c r="E210" s="65"/>
      <c r="F210" s="67"/>
      <c r="G210" s="67"/>
      <c r="H210" s="68"/>
      <c r="I210" s="68"/>
      <c r="J210" s="63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</row>
    <row r="211" spans="1:32" x14ac:dyDescent="0.25">
      <c r="A211" s="64"/>
      <c r="B211" s="65"/>
      <c r="C211" s="65"/>
      <c r="D211" s="66"/>
      <c r="E211" s="65"/>
      <c r="F211" s="67"/>
      <c r="G211" s="67"/>
      <c r="H211" s="68"/>
      <c r="I211" s="68"/>
      <c r="J211" s="63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</row>
    <row r="212" spans="1:32" x14ac:dyDescent="0.25">
      <c r="A212" s="64"/>
      <c r="B212" s="65"/>
      <c r="C212" s="65"/>
      <c r="D212" s="66"/>
      <c r="E212" s="65"/>
      <c r="F212" s="67"/>
      <c r="G212" s="67"/>
      <c r="H212" s="68"/>
      <c r="I212" s="68"/>
      <c r="J212" s="63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</row>
    <row r="213" spans="1:32" x14ac:dyDescent="0.25">
      <c r="A213" s="64"/>
      <c r="B213" s="65"/>
      <c r="C213" s="65"/>
      <c r="D213" s="66"/>
      <c r="E213" s="65"/>
      <c r="F213" s="67"/>
      <c r="G213" s="67"/>
      <c r="H213" s="68"/>
      <c r="I213" s="68"/>
      <c r="J213" s="63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</row>
    <row r="214" spans="1:32" x14ac:dyDescent="0.25">
      <c r="A214" s="64"/>
      <c r="B214" s="65"/>
      <c r="C214" s="65"/>
      <c r="D214" s="66"/>
      <c r="E214" s="65"/>
      <c r="F214" s="67"/>
      <c r="G214" s="67"/>
      <c r="H214" s="68"/>
      <c r="I214" s="68"/>
      <c r="J214" s="63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</row>
    <row r="215" spans="1:32" x14ac:dyDescent="0.25">
      <c r="A215" s="64"/>
      <c r="B215" s="65"/>
      <c r="C215" s="65"/>
      <c r="D215" s="66"/>
      <c r="E215" s="65"/>
      <c r="F215" s="67"/>
      <c r="G215" s="67"/>
      <c r="H215" s="68"/>
      <c r="I215" s="68"/>
      <c r="J215" s="63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</row>
    <row r="216" spans="1:32" x14ac:dyDescent="0.25">
      <c r="A216" s="64"/>
      <c r="B216" s="65"/>
      <c r="C216" s="65"/>
      <c r="D216" s="66"/>
      <c r="E216" s="65"/>
      <c r="F216" s="67"/>
      <c r="G216" s="67"/>
      <c r="H216" s="68"/>
      <c r="I216" s="68"/>
      <c r="J216" s="63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</row>
    <row r="217" spans="1:32" x14ac:dyDescent="0.25">
      <c r="A217" s="64"/>
      <c r="B217" s="65"/>
      <c r="C217" s="65"/>
      <c r="D217" s="66"/>
      <c r="E217" s="65"/>
      <c r="F217" s="67"/>
      <c r="G217" s="67"/>
      <c r="H217" s="68"/>
      <c r="I217" s="68"/>
      <c r="J217" s="63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</row>
    <row r="218" spans="1:32" x14ac:dyDescent="0.25">
      <c r="A218" s="64"/>
      <c r="B218" s="65"/>
      <c r="C218" s="65"/>
      <c r="D218" s="66"/>
      <c r="E218" s="65"/>
      <c r="F218" s="67"/>
      <c r="G218" s="67"/>
      <c r="H218" s="68"/>
      <c r="I218" s="68"/>
      <c r="J218" s="63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</row>
    <row r="219" spans="1:32" x14ac:dyDescent="0.25">
      <c r="A219" s="64"/>
      <c r="B219" s="65"/>
      <c r="C219" s="65"/>
      <c r="D219" s="66"/>
      <c r="E219" s="65"/>
      <c r="F219" s="67"/>
      <c r="G219" s="67"/>
      <c r="H219" s="68"/>
      <c r="I219" s="68"/>
      <c r="J219" s="63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</row>
    <row r="220" spans="1:32" x14ac:dyDescent="0.25">
      <c r="A220" s="64"/>
      <c r="B220" s="65"/>
      <c r="C220" s="65"/>
      <c r="D220" s="66"/>
      <c r="E220" s="65"/>
      <c r="F220" s="67"/>
      <c r="G220" s="67"/>
      <c r="H220" s="68"/>
      <c r="I220" s="68"/>
      <c r="J220" s="63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</row>
    <row r="221" spans="1:32" x14ac:dyDescent="0.25">
      <c r="A221" s="64"/>
      <c r="B221" s="65"/>
      <c r="C221" s="65"/>
      <c r="D221" s="66"/>
      <c r="E221" s="65"/>
      <c r="F221" s="67"/>
      <c r="G221" s="67"/>
      <c r="H221" s="68"/>
      <c r="I221" s="68"/>
      <c r="J221" s="63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</row>
    <row r="222" spans="1:32" x14ac:dyDescent="0.25">
      <c r="A222" s="64"/>
      <c r="B222" s="65"/>
      <c r="C222" s="65"/>
      <c r="D222" s="66"/>
      <c r="E222" s="65"/>
      <c r="F222" s="67"/>
      <c r="G222" s="67"/>
      <c r="H222" s="68"/>
      <c r="I222" s="68"/>
      <c r="J222" s="63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</row>
    <row r="223" spans="1:32" x14ac:dyDescent="0.25">
      <c r="A223" s="64"/>
      <c r="B223" s="65"/>
      <c r="C223" s="65"/>
      <c r="D223" s="66"/>
      <c r="E223" s="65"/>
      <c r="F223" s="67"/>
      <c r="G223" s="67"/>
      <c r="H223" s="68"/>
      <c r="I223" s="68"/>
      <c r="J223" s="63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</row>
  </sheetData>
  <mergeCells count="111">
    <mergeCell ref="B18:C18"/>
    <mergeCell ref="B19:C19"/>
    <mergeCell ref="B20:C20"/>
    <mergeCell ref="D18:E18"/>
    <mergeCell ref="D19:E19"/>
    <mergeCell ref="D20:E20"/>
    <mergeCell ref="D48:J48"/>
    <mergeCell ref="F42:G42"/>
    <mergeCell ref="F44:G44"/>
    <mergeCell ref="F64:G64"/>
    <mergeCell ref="F54:G54"/>
    <mergeCell ref="F55:G55"/>
    <mergeCell ref="F29:G29"/>
    <mergeCell ref="D52:J52"/>
    <mergeCell ref="F50:G50"/>
    <mergeCell ref="F35:G35"/>
    <mergeCell ref="F43:G43"/>
    <mergeCell ref="F32:G32"/>
    <mergeCell ref="D27:J27"/>
    <mergeCell ref="F22:G22"/>
    <mergeCell ref="F39:G39"/>
    <mergeCell ref="D23:J23"/>
    <mergeCell ref="F31:G31"/>
    <mergeCell ref="F24:G24"/>
    <mergeCell ref="F46:G46"/>
    <mergeCell ref="F38:G38"/>
    <mergeCell ref="F45:G45"/>
    <mergeCell ref="I15:J15"/>
    <mergeCell ref="I18:J18"/>
    <mergeCell ref="I19:J19"/>
    <mergeCell ref="G164:J164"/>
    <mergeCell ref="F49:G49"/>
    <mergeCell ref="F58:G58"/>
    <mergeCell ref="F61:G61"/>
    <mergeCell ref="F76:G76"/>
    <mergeCell ref="D88:J88"/>
    <mergeCell ref="F62:G62"/>
    <mergeCell ref="B92:I92"/>
    <mergeCell ref="F86:G86"/>
    <mergeCell ref="F89:G89"/>
    <mergeCell ref="F90:G90"/>
    <mergeCell ref="B51:H51"/>
    <mergeCell ref="B56:H56"/>
    <mergeCell ref="B59:H59"/>
    <mergeCell ref="F66:G66"/>
    <mergeCell ref="F69:G69"/>
    <mergeCell ref="B15:C15"/>
    <mergeCell ref="B16:C16"/>
    <mergeCell ref="B17:C17"/>
    <mergeCell ref="I20:J20"/>
    <mergeCell ref="F70:G70"/>
    <mergeCell ref="F53:G53"/>
    <mergeCell ref="B1:J3"/>
    <mergeCell ref="D16:J16"/>
    <mergeCell ref="D17:J17"/>
    <mergeCell ref="B4:J4"/>
    <mergeCell ref="B21:J21"/>
    <mergeCell ref="B5:J13"/>
    <mergeCell ref="B14:J14"/>
    <mergeCell ref="B26:H26"/>
    <mergeCell ref="B47:H47"/>
    <mergeCell ref="F30:G30"/>
    <mergeCell ref="F33:G33"/>
    <mergeCell ref="F36:G36"/>
    <mergeCell ref="F37:G37"/>
    <mergeCell ref="D41:J41"/>
    <mergeCell ref="F34:G34"/>
    <mergeCell ref="B40:H40"/>
    <mergeCell ref="F19:H19"/>
    <mergeCell ref="F18:H18"/>
    <mergeCell ref="F20:H20"/>
    <mergeCell ref="F25:G25"/>
    <mergeCell ref="F28:G28"/>
    <mergeCell ref="F15:H15"/>
    <mergeCell ref="D15:E15"/>
    <mergeCell ref="F81:G81"/>
    <mergeCell ref="F79:G79"/>
    <mergeCell ref="F77:G77"/>
    <mergeCell ref="F80:G80"/>
    <mergeCell ref="D57:J57"/>
    <mergeCell ref="F67:G67"/>
    <mergeCell ref="F63:G63"/>
    <mergeCell ref="F73:G73"/>
    <mergeCell ref="D75:J75"/>
    <mergeCell ref="D60:J60"/>
    <mergeCell ref="F65:G65"/>
    <mergeCell ref="F68:G68"/>
    <mergeCell ref="H141:J141"/>
    <mergeCell ref="B141:D141"/>
    <mergeCell ref="B143:C143"/>
    <mergeCell ref="G166:J166"/>
    <mergeCell ref="D167:E167"/>
    <mergeCell ref="G167:J167"/>
    <mergeCell ref="F72:G72"/>
    <mergeCell ref="F71:G71"/>
    <mergeCell ref="F85:G85"/>
    <mergeCell ref="F78:G78"/>
    <mergeCell ref="D165:E165"/>
    <mergeCell ref="G165:J165"/>
    <mergeCell ref="B148:J148"/>
    <mergeCell ref="B149:J149"/>
    <mergeCell ref="B150:J150"/>
    <mergeCell ref="D142:E142"/>
    <mergeCell ref="B164:C164"/>
    <mergeCell ref="F84:G84"/>
    <mergeCell ref="B74:H74"/>
    <mergeCell ref="F82:G82"/>
    <mergeCell ref="F83:G83"/>
    <mergeCell ref="H95:J95"/>
    <mergeCell ref="B87:H87"/>
    <mergeCell ref="B91:H91"/>
  </mergeCells>
  <conditionalFormatting sqref="D167">
    <cfRule type="cellIs" dxfId="4" priority="16" stopIfTrue="1" operator="equal">
      <formula>0</formula>
    </cfRule>
  </conditionalFormatting>
  <conditionalFormatting sqref="D9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9370078740157483" right="0.19685039370078741" top="0.39370078740157483" bottom="0.39370078740157483" header="0.31496062992125984" footer="0.31496062992125984"/>
  <pageSetup paperSize="9" scale="63" fitToHeight="0" orientation="portrait" r:id="rId1"/>
  <headerFooter>
    <oddHeader xml:space="preserve">&amp;L
</oddHeader>
  </headerFooter>
  <rowBreaks count="2" manualBreakCount="2">
    <brk id="51" min="1" max="10" man="1"/>
    <brk id="79" min="1" max="10" man="1"/>
  </rowBreaks>
  <ignoredErrors>
    <ignoredError sqref="J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Y46"/>
  <sheetViews>
    <sheetView topLeftCell="B4" zoomScaleNormal="100" workbookViewId="0">
      <selection activeCell="I29" sqref="I29"/>
    </sheetView>
  </sheetViews>
  <sheetFormatPr defaultRowHeight="15.75" x14ac:dyDescent="0.25"/>
  <cols>
    <col min="1" max="2" width="9.140625" style="1"/>
    <col min="3" max="3" width="7.5703125" style="1" customWidth="1"/>
    <col min="4" max="4" width="30.5703125" style="1" bestFit="1" customWidth="1"/>
    <col min="5" max="5" width="13.5703125" style="7" customWidth="1"/>
    <col min="6" max="6" width="11.28515625" style="12" customWidth="1"/>
    <col min="7" max="7" width="2.7109375" style="12" customWidth="1"/>
    <col min="8" max="11" width="9.5703125" style="1" bestFit="1" customWidth="1"/>
    <col min="12" max="12" width="8.42578125" style="1" bestFit="1" customWidth="1"/>
    <col min="13" max="13" width="9.140625" style="1"/>
    <col min="14" max="14" width="8.42578125" style="1" bestFit="1" customWidth="1"/>
    <col min="15" max="15" width="9.140625" style="1"/>
    <col min="16" max="16" width="8.42578125" style="1" bestFit="1" customWidth="1"/>
    <col min="17" max="17" width="9.140625" style="1"/>
    <col min="18" max="18" width="7.5703125" style="1" customWidth="1"/>
    <col min="19" max="19" width="9.140625" style="1"/>
    <col min="20" max="20" width="14.42578125" style="1" bestFit="1" customWidth="1"/>
    <col min="21" max="16384" width="9.140625" style="1"/>
  </cols>
  <sheetData>
    <row r="4" spans="3:25" ht="16.5" thickBot="1" x14ac:dyDescent="0.3"/>
    <row r="5" spans="3:25" ht="16.5" thickBot="1" x14ac:dyDescent="0.3">
      <c r="C5" s="126" t="s">
        <v>48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8"/>
    </row>
    <row r="6" spans="3:25" x14ac:dyDescent="0.25">
      <c r="C6" s="135" t="s">
        <v>27</v>
      </c>
      <c r="D6" s="139" t="s">
        <v>28</v>
      </c>
      <c r="E6" s="139" t="s">
        <v>29</v>
      </c>
      <c r="F6" s="139"/>
      <c r="G6" s="139"/>
      <c r="H6" s="139" t="s">
        <v>30</v>
      </c>
      <c r="I6" s="139"/>
      <c r="J6" s="139" t="s">
        <v>31</v>
      </c>
      <c r="K6" s="139"/>
      <c r="L6" s="139" t="s">
        <v>32</v>
      </c>
      <c r="M6" s="139"/>
      <c r="N6" s="139" t="s">
        <v>33</v>
      </c>
      <c r="O6" s="139"/>
      <c r="P6" s="139" t="s">
        <v>34</v>
      </c>
      <c r="Q6" s="139"/>
      <c r="R6" s="139" t="s">
        <v>40</v>
      </c>
      <c r="S6" s="146"/>
    </row>
    <row r="7" spans="3:25" x14ac:dyDescent="0.25">
      <c r="C7" s="136"/>
      <c r="D7" s="150"/>
      <c r="E7" s="150"/>
      <c r="F7" s="150"/>
      <c r="G7" s="150"/>
      <c r="H7" s="26" t="s">
        <v>37</v>
      </c>
      <c r="I7" s="26" t="s">
        <v>38</v>
      </c>
      <c r="J7" s="26" t="s">
        <v>37</v>
      </c>
      <c r="K7" s="26" t="s">
        <v>38</v>
      </c>
      <c r="L7" s="26" t="s">
        <v>37</v>
      </c>
      <c r="M7" s="26" t="s">
        <v>38</v>
      </c>
      <c r="N7" s="26" t="s">
        <v>37</v>
      </c>
      <c r="O7" s="26" t="s">
        <v>38</v>
      </c>
      <c r="P7" s="26" t="s">
        <v>37</v>
      </c>
      <c r="Q7" s="26" t="s">
        <v>38</v>
      </c>
      <c r="R7" s="26" t="s">
        <v>37</v>
      </c>
      <c r="S7" s="29" t="s">
        <v>38</v>
      </c>
    </row>
    <row r="8" spans="3:25" x14ac:dyDescent="0.25">
      <c r="C8" s="136"/>
      <c r="D8" s="150"/>
      <c r="E8" s="49" t="s">
        <v>35</v>
      </c>
      <c r="F8" s="142" t="s">
        <v>36</v>
      </c>
      <c r="G8" s="142"/>
      <c r="H8" s="49" t="s">
        <v>36</v>
      </c>
      <c r="I8" s="49" t="s">
        <v>36</v>
      </c>
      <c r="J8" s="49" t="s">
        <v>36</v>
      </c>
      <c r="K8" s="49" t="s">
        <v>36</v>
      </c>
      <c r="L8" s="49" t="s">
        <v>36</v>
      </c>
      <c r="M8" s="49" t="s">
        <v>36</v>
      </c>
      <c r="N8" s="49" t="s">
        <v>36</v>
      </c>
      <c r="O8" s="49" t="s">
        <v>36</v>
      </c>
      <c r="P8" s="49" t="s">
        <v>36</v>
      </c>
      <c r="Q8" s="49" t="s">
        <v>36</v>
      </c>
      <c r="R8" s="49" t="s">
        <v>36</v>
      </c>
      <c r="S8" s="30" t="s">
        <v>36</v>
      </c>
    </row>
    <row r="9" spans="3:25" x14ac:dyDescent="0.25">
      <c r="C9" s="31" t="str">
        <f>Planilha!B23</f>
        <v>1.0</v>
      </c>
      <c r="D9" s="32" t="str">
        <f>Planilha!D23</f>
        <v xml:space="preserve">CANTEIRO DE OBRAS </v>
      </c>
      <c r="E9" s="33">
        <f>Planilha!J26</f>
        <v>0</v>
      </c>
      <c r="F9" s="143" t="e">
        <f>E9/Planilha!J92</f>
        <v>#DIV/0!</v>
      </c>
      <c r="G9" s="143"/>
      <c r="H9" s="34">
        <v>100</v>
      </c>
      <c r="I9" s="35">
        <f t="shared" ref="I9:I18" si="0">H9</f>
        <v>100</v>
      </c>
      <c r="J9" s="45"/>
      <c r="K9" s="35">
        <f t="shared" ref="K9:K18" si="1">J9+I9</f>
        <v>100</v>
      </c>
      <c r="L9" s="45"/>
      <c r="M9" s="35">
        <f t="shared" ref="M9:M18" si="2">L9+K9</f>
        <v>100</v>
      </c>
      <c r="N9" s="45"/>
      <c r="O9" s="35">
        <f t="shared" ref="O9:O18" si="3">N9+M9</f>
        <v>100</v>
      </c>
      <c r="P9" s="45"/>
      <c r="Q9" s="35">
        <f t="shared" ref="Q9:Q18" si="4">P9+O9</f>
        <v>100</v>
      </c>
      <c r="R9" s="45"/>
      <c r="S9" s="36"/>
    </row>
    <row r="10" spans="3:25" x14ac:dyDescent="0.25">
      <c r="C10" s="31" t="str">
        <f>Planilha!B27</f>
        <v>2.0</v>
      </c>
      <c r="D10" s="32" t="str">
        <f>Planilha!D27</f>
        <v>INFRAESTRUTURA</v>
      </c>
      <c r="E10" s="33">
        <f>Planilha!J40</f>
        <v>0</v>
      </c>
      <c r="F10" s="143" t="e">
        <f>E10/Planilha!J92</f>
        <v>#DIV/0!</v>
      </c>
      <c r="G10" s="143"/>
      <c r="H10" s="34">
        <v>80</v>
      </c>
      <c r="I10" s="35">
        <f t="shared" si="0"/>
        <v>80</v>
      </c>
      <c r="J10" s="34">
        <v>20</v>
      </c>
      <c r="K10" s="35">
        <f t="shared" si="1"/>
        <v>100</v>
      </c>
      <c r="L10" s="45"/>
      <c r="M10" s="35">
        <f t="shared" si="2"/>
        <v>100</v>
      </c>
      <c r="N10" s="45"/>
      <c r="O10" s="35">
        <f t="shared" si="3"/>
        <v>100</v>
      </c>
      <c r="P10" s="45"/>
      <c r="Q10" s="35">
        <f t="shared" si="4"/>
        <v>100</v>
      </c>
      <c r="R10" s="45"/>
      <c r="S10" s="36"/>
    </row>
    <row r="11" spans="3:25" x14ac:dyDescent="0.25">
      <c r="C11" s="31" t="str">
        <f>Planilha!B41</f>
        <v>3.0</v>
      </c>
      <c r="D11" s="32" t="str">
        <f>Planilha!D41</f>
        <v>SUPERESTRUTURA</v>
      </c>
      <c r="E11" s="33">
        <f>Planilha!J47</f>
        <v>0</v>
      </c>
      <c r="F11" s="143" t="e">
        <f>E11/Planilha!J92</f>
        <v>#DIV/0!</v>
      </c>
      <c r="G11" s="143"/>
      <c r="H11" s="34">
        <v>30</v>
      </c>
      <c r="I11" s="35">
        <f t="shared" si="0"/>
        <v>30</v>
      </c>
      <c r="J11" s="34">
        <v>70</v>
      </c>
      <c r="K11" s="35">
        <f t="shared" si="1"/>
        <v>100</v>
      </c>
      <c r="L11" s="45"/>
      <c r="M11" s="35">
        <f t="shared" si="2"/>
        <v>100</v>
      </c>
      <c r="N11" s="45"/>
      <c r="O11" s="35">
        <f t="shared" si="3"/>
        <v>100</v>
      </c>
      <c r="P11" s="45"/>
      <c r="Q11" s="35">
        <f t="shared" si="4"/>
        <v>100</v>
      </c>
      <c r="R11" s="45"/>
      <c r="S11" s="36"/>
    </row>
    <row r="12" spans="3:25" x14ac:dyDescent="0.25">
      <c r="C12" s="31" t="str">
        <f>Planilha!B48</f>
        <v>4.0</v>
      </c>
      <c r="D12" s="32" t="str">
        <f>Planilha!D48</f>
        <v>ALVENARIA</v>
      </c>
      <c r="E12" s="33">
        <f>Planilha!J51</f>
        <v>0</v>
      </c>
      <c r="F12" s="143" t="e">
        <f>E12/Planilha!J92</f>
        <v>#DIV/0!</v>
      </c>
      <c r="G12" s="143"/>
      <c r="H12" s="34"/>
      <c r="I12" s="35">
        <f t="shared" si="0"/>
        <v>0</v>
      </c>
      <c r="J12" s="34">
        <v>50</v>
      </c>
      <c r="K12" s="35">
        <f t="shared" si="1"/>
        <v>50</v>
      </c>
      <c r="L12" s="51">
        <v>50</v>
      </c>
      <c r="M12" s="35">
        <f t="shared" si="2"/>
        <v>100</v>
      </c>
      <c r="N12" s="45"/>
      <c r="O12" s="35">
        <f t="shared" si="3"/>
        <v>100</v>
      </c>
      <c r="P12" s="45"/>
      <c r="Q12" s="35">
        <f t="shared" si="4"/>
        <v>100</v>
      </c>
      <c r="R12" s="45"/>
      <c r="S12" s="36"/>
    </row>
    <row r="13" spans="3:25" x14ac:dyDescent="0.25">
      <c r="C13" s="31" t="str">
        <f>Planilha!B52</f>
        <v>5.0</v>
      </c>
      <c r="D13" s="32" t="str">
        <f>Planilha!D52</f>
        <v>ESQUADRIA</v>
      </c>
      <c r="E13" s="33">
        <f>Planilha!J56</f>
        <v>0</v>
      </c>
      <c r="F13" s="143" t="e">
        <f>E13/Planilha!J92</f>
        <v>#DIV/0!</v>
      </c>
      <c r="G13" s="143"/>
      <c r="H13" s="34"/>
      <c r="I13" s="35">
        <f t="shared" si="0"/>
        <v>0</v>
      </c>
      <c r="J13" s="45"/>
      <c r="K13" s="35">
        <f t="shared" si="1"/>
        <v>0</v>
      </c>
      <c r="L13" s="52">
        <v>100</v>
      </c>
      <c r="M13" s="35">
        <f t="shared" si="2"/>
        <v>100</v>
      </c>
      <c r="N13" s="45"/>
      <c r="O13" s="35">
        <f t="shared" si="3"/>
        <v>100</v>
      </c>
      <c r="P13" s="45"/>
      <c r="Q13" s="35">
        <f t="shared" si="4"/>
        <v>100</v>
      </c>
      <c r="R13" s="45"/>
      <c r="S13" s="36"/>
      <c r="U13" s="2"/>
    </row>
    <row r="14" spans="3:25" x14ac:dyDescent="0.25">
      <c r="C14" s="31" t="str">
        <f>Planilha!B57</f>
        <v>6.0</v>
      </c>
      <c r="D14" s="32" t="str">
        <f>Planilha!D57</f>
        <v>INSTALAÇÕES HIDRAULICAS</v>
      </c>
      <c r="E14" s="33">
        <f>Planilha!J59</f>
        <v>0</v>
      </c>
      <c r="F14" s="143" t="e">
        <f>E14/Planilha!J92</f>
        <v>#DIV/0!</v>
      </c>
      <c r="G14" s="143"/>
      <c r="H14" s="34"/>
      <c r="I14" s="35">
        <f t="shared" si="0"/>
        <v>0</v>
      </c>
      <c r="J14" s="45"/>
      <c r="K14" s="35">
        <f t="shared" si="1"/>
        <v>0</v>
      </c>
      <c r="L14" s="52">
        <v>100</v>
      </c>
      <c r="M14" s="35">
        <f t="shared" si="2"/>
        <v>100</v>
      </c>
      <c r="N14" s="45"/>
      <c r="O14" s="35">
        <f t="shared" si="3"/>
        <v>100</v>
      </c>
      <c r="P14" s="45"/>
      <c r="Q14" s="35">
        <f t="shared" si="4"/>
        <v>100</v>
      </c>
      <c r="R14" s="45"/>
      <c r="S14" s="36"/>
      <c r="U14" s="10"/>
      <c r="V14" s="10"/>
      <c r="W14" s="10"/>
      <c r="X14" s="10"/>
      <c r="Y14" s="10"/>
    </row>
    <row r="15" spans="3:25" x14ac:dyDescent="0.25">
      <c r="C15" s="31" t="str">
        <f>Planilha!B60</f>
        <v>7.0</v>
      </c>
      <c r="D15" s="32" t="str">
        <f>Planilha!D60</f>
        <v>REVESTIMENTO DE PISO E PAREDE</v>
      </c>
      <c r="E15" s="33">
        <f>Planilha!J74</f>
        <v>0</v>
      </c>
      <c r="F15" s="143" t="e">
        <f>E15/Planilha!J92</f>
        <v>#DIV/0!</v>
      </c>
      <c r="G15" s="143"/>
      <c r="H15" s="34"/>
      <c r="I15" s="35">
        <f t="shared" si="0"/>
        <v>0</v>
      </c>
      <c r="J15" s="34">
        <v>50</v>
      </c>
      <c r="K15" s="35">
        <f t="shared" si="1"/>
        <v>50</v>
      </c>
      <c r="L15" s="51">
        <v>50</v>
      </c>
      <c r="M15" s="35">
        <f t="shared" si="2"/>
        <v>100</v>
      </c>
      <c r="N15" s="45"/>
      <c r="O15" s="35">
        <f t="shared" si="3"/>
        <v>100</v>
      </c>
      <c r="P15" s="45"/>
      <c r="Q15" s="35">
        <f t="shared" si="4"/>
        <v>100</v>
      </c>
      <c r="R15" s="45"/>
      <c r="S15" s="36"/>
      <c r="U15" s="10"/>
      <c r="V15" s="10"/>
      <c r="W15" s="10"/>
      <c r="X15" s="10"/>
      <c r="Y15" s="10"/>
    </row>
    <row r="16" spans="3:25" x14ac:dyDescent="0.25">
      <c r="C16" s="31" t="str">
        <f>Planilha!B75</f>
        <v>8.0</v>
      </c>
      <c r="D16" s="32" t="str">
        <f>Planilha!D75</f>
        <v>PINTURA</v>
      </c>
      <c r="E16" s="33">
        <f>Planilha!J87</f>
        <v>0</v>
      </c>
      <c r="F16" s="143" t="e">
        <f>E16/Planilha!J92</f>
        <v>#DIV/0!</v>
      </c>
      <c r="G16" s="143"/>
      <c r="H16" s="34"/>
      <c r="I16" s="35">
        <f t="shared" si="0"/>
        <v>0</v>
      </c>
      <c r="J16" s="52">
        <v>40</v>
      </c>
      <c r="K16" s="35">
        <f t="shared" si="1"/>
        <v>40</v>
      </c>
      <c r="L16" s="52">
        <v>40</v>
      </c>
      <c r="M16" s="35">
        <f t="shared" si="2"/>
        <v>80</v>
      </c>
      <c r="N16" s="52">
        <v>20</v>
      </c>
      <c r="O16" s="35">
        <f t="shared" si="3"/>
        <v>100</v>
      </c>
      <c r="P16" s="45"/>
      <c r="Q16" s="35">
        <f t="shared" si="4"/>
        <v>100</v>
      </c>
      <c r="R16" s="45"/>
      <c r="S16" s="36"/>
      <c r="U16" s="10"/>
      <c r="V16" s="10"/>
      <c r="W16" s="10"/>
      <c r="X16" s="10"/>
      <c r="Y16" s="10"/>
    </row>
    <row r="17" spans="3:25" x14ac:dyDescent="0.25">
      <c r="C17" s="31" t="str">
        <f>Planilha!B88</f>
        <v>9.0</v>
      </c>
      <c r="D17" s="32" t="str">
        <f>Planilha!D88</f>
        <v>SERVIÇOS COMPLEMENTARES</v>
      </c>
      <c r="E17" s="33">
        <f>Planilha!J91</f>
        <v>0</v>
      </c>
      <c r="F17" s="143" t="e">
        <f>E17/Planilha!J92</f>
        <v>#DIV/0!</v>
      </c>
      <c r="G17" s="143"/>
      <c r="H17" s="34"/>
      <c r="I17" s="35">
        <f t="shared" si="0"/>
        <v>0</v>
      </c>
      <c r="J17" s="34"/>
      <c r="K17" s="35">
        <f t="shared" si="1"/>
        <v>0</v>
      </c>
      <c r="L17" s="51"/>
      <c r="M17" s="35">
        <f t="shared" si="2"/>
        <v>0</v>
      </c>
      <c r="N17" s="34">
        <v>100</v>
      </c>
      <c r="O17" s="35">
        <f t="shared" si="3"/>
        <v>100</v>
      </c>
      <c r="P17" s="45"/>
      <c r="Q17" s="35">
        <f t="shared" si="4"/>
        <v>100</v>
      </c>
      <c r="R17" s="45"/>
      <c r="S17" s="36"/>
      <c r="U17" s="10"/>
      <c r="V17" s="10"/>
      <c r="W17" s="10"/>
      <c r="X17" s="10"/>
      <c r="Y17" s="10"/>
    </row>
    <row r="18" spans="3:25" ht="16.5" thickBot="1" x14ac:dyDescent="0.3">
      <c r="C18" s="50"/>
      <c r="D18" s="37"/>
      <c r="E18" s="38"/>
      <c r="F18" s="147" t="e">
        <f>E18/Planilha!J92</f>
        <v>#DIV/0!</v>
      </c>
      <c r="G18" s="147"/>
      <c r="H18" s="39"/>
      <c r="I18" s="40">
        <f t="shared" si="0"/>
        <v>0</v>
      </c>
      <c r="J18" s="46"/>
      <c r="K18" s="40">
        <f t="shared" si="1"/>
        <v>0</v>
      </c>
      <c r="L18" s="46"/>
      <c r="M18" s="40">
        <f t="shared" si="2"/>
        <v>0</v>
      </c>
      <c r="N18" s="46"/>
      <c r="O18" s="40">
        <f t="shared" si="3"/>
        <v>0</v>
      </c>
      <c r="P18" s="46"/>
      <c r="Q18" s="40">
        <f t="shared" si="4"/>
        <v>0</v>
      </c>
      <c r="R18" s="46"/>
      <c r="S18" s="41"/>
      <c r="U18" s="10"/>
      <c r="V18" s="10"/>
      <c r="W18" s="10"/>
      <c r="X18" s="10"/>
      <c r="Y18" s="10"/>
    </row>
    <row r="19" spans="3:25" ht="16.5" thickBot="1" x14ac:dyDescent="0.3">
      <c r="C19" s="4"/>
      <c r="D19" s="4"/>
      <c r="E19" s="3"/>
      <c r="F19" s="4"/>
      <c r="G19" s="8"/>
      <c r="H19" s="4"/>
      <c r="I19" s="4"/>
      <c r="J19" s="4"/>
      <c r="K19" s="4"/>
      <c r="L19" s="4"/>
      <c r="M19" s="4"/>
      <c r="N19" s="4"/>
      <c r="O19" s="4"/>
      <c r="P19" s="4"/>
      <c r="Q19" s="4"/>
      <c r="U19" s="11"/>
      <c r="V19" s="11"/>
      <c r="W19" s="11"/>
      <c r="X19" s="10"/>
      <c r="Y19" s="10"/>
    </row>
    <row r="20" spans="3:25" x14ac:dyDescent="0.25">
      <c r="C20" s="137" t="s">
        <v>39</v>
      </c>
      <c r="D20" s="140" t="s">
        <v>41</v>
      </c>
      <c r="E20" s="13" t="s">
        <v>36</v>
      </c>
      <c r="F20" s="14" t="e">
        <f>SUM(F9:F18)</f>
        <v>#DIV/0!</v>
      </c>
      <c r="G20" s="144"/>
      <c r="H20" s="129">
        <f>((SUM(H9:H18)*100)/V20)/100</f>
        <v>0.23333333333333331</v>
      </c>
      <c r="I20" s="133"/>
      <c r="J20" s="129">
        <f>((SUM(J9:J18)*100)/V20)/100</f>
        <v>0.25555555555555559</v>
      </c>
      <c r="K20" s="133"/>
      <c r="L20" s="129">
        <f>((SUM(L9:L18)*100)/V20)/100</f>
        <v>0.37777777777777777</v>
      </c>
      <c r="M20" s="133"/>
      <c r="N20" s="129">
        <f>((SUM(N9:N18)*100)/V20)/100</f>
        <v>0.13333333333333333</v>
      </c>
      <c r="O20" s="133"/>
      <c r="P20" s="129">
        <f>((SUM(P9:P18)*100)/V20)/100</f>
        <v>0</v>
      </c>
      <c r="Q20" s="133"/>
      <c r="R20" s="129">
        <v>0</v>
      </c>
      <c r="S20" s="130"/>
      <c r="T20" s="42">
        <f>SUM(H20:S20)</f>
        <v>1</v>
      </c>
      <c r="U20" s="11"/>
      <c r="V20" s="44">
        <f>SUM(Q9:Q18)</f>
        <v>900</v>
      </c>
      <c r="W20" s="11"/>
      <c r="X20" s="10"/>
      <c r="Y20" s="10"/>
    </row>
    <row r="21" spans="3:25" ht="16.5" thickBot="1" x14ac:dyDescent="0.3">
      <c r="C21" s="138"/>
      <c r="D21" s="141"/>
      <c r="E21" s="27" t="s">
        <v>35</v>
      </c>
      <c r="F21" s="28">
        <f>Planilha!J92</f>
        <v>0</v>
      </c>
      <c r="G21" s="145"/>
      <c r="H21" s="131">
        <f>(H9*E9+H10*E10+H11*E11+H12*E12+H13*E13+H14*E14+H15*E15+H16*E16+H17*E17+H18*E18)/100</f>
        <v>0</v>
      </c>
      <c r="I21" s="134"/>
      <c r="J21" s="131">
        <f>(J9*E9+J10*E10+J11*E11+J12*E12+J13*E13+J14*E14+J15*E15+J16*E16+J17*E17+J18*E18)/100</f>
        <v>0</v>
      </c>
      <c r="K21" s="134"/>
      <c r="L21" s="131">
        <f>(L9*E9+L10*E10+L11*E11+L12*E12+L13*E13+L14*E14+L15*E15+L16*E16+L17*E17+L18*E18)/100</f>
        <v>0</v>
      </c>
      <c r="M21" s="134"/>
      <c r="N21" s="131">
        <f>(N9*E9+N10*E10+N11*E11+N12*E12+N13*E13+N14*E14+N15*E15+N16*E16+N17*E17+N18*E18)/100</f>
        <v>0</v>
      </c>
      <c r="O21" s="134"/>
      <c r="P21" s="131">
        <f>(P9*E9+P10*E10+P11*E11+P12*E12+P13*E13+P14*E14+P15*E15+P16*E16+P17*E17+P18)/100</f>
        <v>0</v>
      </c>
      <c r="Q21" s="134"/>
      <c r="R21" s="131">
        <f>(R9*E9+R10*E10+R11*E11+R12*E12+R13*E13+R14*E14+R15*E15+R16*E16+R17*E17+R18*E18)/100</f>
        <v>0</v>
      </c>
      <c r="S21" s="132"/>
      <c r="T21" s="43">
        <f>SUM(H21:S21)</f>
        <v>0</v>
      </c>
      <c r="U21" s="11"/>
      <c r="V21" s="11"/>
      <c r="W21" s="11"/>
      <c r="X21" s="10"/>
      <c r="Y21" s="10"/>
    </row>
    <row r="22" spans="3:25" x14ac:dyDescent="0.25">
      <c r="C22" s="6"/>
      <c r="D22" s="6"/>
      <c r="E22" s="15"/>
      <c r="F22" s="16"/>
      <c r="G22" s="20"/>
      <c r="H22" s="17"/>
      <c r="I22" s="17"/>
      <c r="J22" s="23" t="s">
        <v>43</v>
      </c>
      <c r="K22" s="17"/>
      <c r="L22" s="17"/>
      <c r="M22" s="17"/>
      <c r="N22" s="17"/>
      <c r="O22" s="17"/>
      <c r="P22" s="17"/>
      <c r="Q22" s="17"/>
      <c r="R22" s="18"/>
      <c r="S22" s="19"/>
      <c r="U22" s="11"/>
      <c r="V22" s="11"/>
      <c r="W22" s="11"/>
      <c r="X22" s="10"/>
      <c r="Y22" s="10"/>
    </row>
    <row r="23" spans="3:25" x14ac:dyDescent="0.25">
      <c r="C23" s="6"/>
      <c r="D23" s="6"/>
      <c r="E23" s="15"/>
      <c r="F23" s="16"/>
      <c r="G23" s="20"/>
      <c r="H23" s="17"/>
      <c r="I23" s="17"/>
      <c r="J23" s="23"/>
      <c r="K23" s="17"/>
      <c r="L23" s="17"/>
      <c r="M23" s="17"/>
      <c r="N23" s="151" t="s">
        <v>63</v>
      </c>
      <c r="O23" s="151"/>
      <c r="P23" s="151"/>
      <c r="Q23" s="151"/>
      <c r="R23" s="151"/>
      <c r="S23" s="151"/>
      <c r="U23" s="11"/>
      <c r="V23" s="11"/>
      <c r="W23" s="11"/>
      <c r="X23" s="10"/>
      <c r="Y23" s="10"/>
    </row>
    <row r="24" spans="3:25" x14ac:dyDescent="0.25">
      <c r="C24" s="6"/>
      <c r="D24" s="6"/>
      <c r="E24" s="15"/>
      <c r="F24" s="16"/>
      <c r="G24" s="20"/>
      <c r="H24" s="17"/>
      <c r="I24" s="17"/>
      <c r="J24" s="23"/>
      <c r="K24" s="17"/>
      <c r="L24" s="17"/>
      <c r="M24" s="17"/>
      <c r="N24" s="17"/>
      <c r="O24" s="17"/>
      <c r="P24" s="17"/>
      <c r="Q24" s="17"/>
      <c r="R24" s="18"/>
      <c r="S24" s="19"/>
      <c r="U24" s="11"/>
      <c r="V24" s="11"/>
      <c r="W24" s="11"/>
      <c r="X24" s="10"/>
      <c r="Y24" s="10"/>
    </row>
    <row r="25" spans="3:25" x14ac:dyDescent="0.25">
      <c r="C25" s="6"/>
      <c r="D25" s="6"/>
      <c r="E25" s="15"/>
      <c r="F25" s="16"/>
      <c r="G25" s="20"/>
      <c r="H25" s="17"/>
      <c r="I25" s="17"/>
      <c r="J25" s="23"/>
      <c r="K25" s="17"/>
      <c r="L25" s="17"/>
      <c r="M25" s="17"/>
      <c r="N25" s="151"/>
      <c r="O25" s="151"/>
      <c r="P25" s="151"/>
      <c r="Q25" s="151"/>
      <c r="R25" s="151"/>
      <c r="S25" s="151"/>
      <c r="U25" s="11"/>
      <c r="V25" s="11"/>
      <c r="W25" s="11"/>
      <c r="X25" s="10"/>
      <c r="Y25" s="10"/>
    </row>
    <row r="26" spans="3:25" x14ac:dyDescent="0.25">
      <c r="C26" s="6"/>
      <c r="D26" s="6"/>
      <c r="E26" s="15"/>
      <c r="F26" s="16"/>
      <c r="G26" s="20"/>
      <c r="H26" s="17"/>
      <c r="I26" s="17"/>
      <c r="J26" s="23"/>
      <c r="K26" s="17"/>
      <c r="L26" s="17"/>
      <c r="M26" s="17"/>
      <c r="N26" s="17"/>
      <c r="O26" s="17"/>
      <c r="P26" s="17"/>
      <c r="Q26" s="17"/>
      <c r="R26" s="18"/>
      <c r="S26" s="19"/>
      <c r="U26" s="11"/>
      <c r="V26" s="11"/>
      <c r="W26" s="11"/>
      <c r="X26" s="10"/>
      <c r="Y26" s="10"/>
    </row>
    <row r="27" spans="3:25" x14ac:dyDescent="0.25">
      <c r="K27" s="17"/>
      <c r="L27" s="17"/>
      <c r="M27" s="17"/>
      <c r="N27" s="17"/>
      <c r="O27" s="17"/>
      <c r="P27" s="17"/>
      <c r="Q27" s="17"/>
      <c r="R27" s="18"/>
      <c r="S27" s="19"/>
      <c r="T27" s="9"/>
      <c r="U27" s="11"/>
      <c r="V27" s="11"/>
      <c r="W27" s="11"/>
      <c r="X27" s="10"/>
      <c r="Y27" s="10"/>
    </row>
    <row r="28" spans="3:25" x14ac:dyDescent="0.25">
      <c r="C28" s="24" t="s">
        <v>44</v>
      </c>
      <c r="K28" s="17"/>
      <c r="L28" s="17"/>
      <c r="M28" s="17"/>
      <c r="N28" s="17"/>
      <c r="O28" s="17"/>
      <c r="P28" s="17"/>
      <c r="Q28" s="17"/>
      <c r="R28" s="18"/>
      <c r="S28" s="19"/>
      <c r="T28" s="22"/>
      <c r="U28" s="21"/>
    </row>
    <row r="29" spans="3:25" x14ac:dyDescent="0.25">
      <c r="C29" s="25" t="s">
        <v>45</v>
      </c>
      <c r="D29" s="24" t="s">
        <v>214</v>
      </c>
      <c r="M29" s="9"/>
      <c r="N29" s="9"/>
      <c r="O29" s="9"/>
      <c r="P29" s="9"/>
      <c r="Q29" s="9"/>
      <c r="R29" s="9"/>
      <c r="S29" s="9"/>
      <c r="T29" s="22"/>
      <c r="U29" s="9"/>
    </row>
    <row r="30" spans="3:25" x14ac:dyDescent="0.25">
      <c r="C30" s="25" t="s">
        <v>45</v>
      </c>
      <c r="D30" s="24" t="s">
        <v>47</v>
      </c>
      <c r="K30" s="154"/>
      <c r="L30" s="154"/>
      <c r="M30" s="154"/>
      <c r="N30" s="154"/>
      <c r="O30" s="22"/>
      <c r="P30" s="154"/>
      <c r="Q30" s="154"/>
      <c r="R30" s="154"/>
      <c r="S30" s="154"/>
      <c r="T30" s="22"/>
      <c r="U30" s="9"/>
    </row>
    <row r="31" spans="3:25" x14ac:dyDescent="0.25">
      <c r="C31" s="25" t="s">
        <v>45</v>
      </c>
      <c r="D31" s="24" t="s">
        <v>46</v>
      </c>
      <c r="K31" s="155"/>
      <c r="L31" s="155"/>
      <c r="M31" s="155"/>
      <c r="N31" s="155"/>
      <c r="O31" s="22"/>
      <c r="P31" s="155"/>
      <c r="Q31" s="155"/>
      <c r="R31" s="155"/>
      <c r="S31" s="155"/>
      <c r="T31" s="22"/>
      <c r="U31" s="9"/>
    </row>
    <row r="32" spans="3:25" x14ac:dyDescent="0.25">
      <c r="D32" s="24"/>
      <c r="K32" s="156" t="s">
        <v>52</v>
      </c>
      <c r="L32" s="156"/>
      <c r="M32" s="156"/>
      <c r="N32" s="156"/>
      <c r="O32" s="22"/>
      <c r="P32" s="156" t="s">
        <v>51</v>
      </c>
      <c r="Q32" s="156"/>
      <c r="R32" s="156"/>
      <c r="S32" s="156"/>
      <c r="T32" s="22"/>
      <c r="U32" s="9"/>
    </row>
    <row r="33" spans="4:21" x14ac:dyDescent="0.25">
      <c r="E33" s="5"/>
      <c r="K33" s="152" t="s">
        <v>53</v>
      </c>
      <c r="L33" s="152"/>
      <c r="M33" s="152"/>
      <c r="N33" s="152"/>
      <c r="O33" s="22"/>
      <c r="P33" s="48" t="s">
        <v>42</v>
      </c>
      <c r="Q33" s="148" t="s">
        <v>50</v>
      </c>
      <c r="R33" s="148"/>
      <c r="S33" s="148"/>
      <c r="T33" s="22"/>
      <c r="U33" s="9"/>
    </row>
    <row r="34" spans="4:21" x14ac:dyDescent="0.25">
      <c r="K34" s="152" t="s">
        <v>54</v>
      </c>
      <c r="L34" s="152"/>
      <c r="M34" s="152"/>
      <c r="N34" s="152"/>
      <c r="O34" s="22"/>
      <c r="P34" s="48" t="s">
        <v>49</v>
      </c>
      <c r="Q34" s="148">
        <v>35225</v>
      </c>
      <c r="R34" s="148"/>
      <c r="S34" s="148"/>
      <c r="T34" s="22"/>
      <c r="U34" s="9"/>
    </row>
    <row r="35" spans="4:21" x14ac:dyDescent="0.25">
      <c r="K35" s="22"/>
      <c r="L35" s="47"/>
      <c r="M35" s="149"/>
      <c r="N35" s="149"/>
      <c r="O35" s="22"/>
      <c r="P35" s="48" t="s">
        <v>55</v>
      </c>
      <c r="Q35" s="153">
        <v>1320190038870</v>
      </c>
      <c r="R35" s="153"/>
      <c r="S35" s="153"/>
      <c r="T35" s="22"/>
      <c r="U35" s="9"/>
    </row>
    <row r="36" spans="4:21" x14ac:dyDescent="0.25">
      <c r="D36" s="9"/>
      <c r="E36" s="5"/>
      <c r="F36" s="15"/>
      <c r="M36" s="9"/>
      <c r="N36" s="22"/>
      <c r="O36" s="22"/>
      <c r="P36" s="22"/>
      <c r="Q36" s="22"/>
      <c r="R36" s="22"/>
      <c r="S36" s="22"/>
      <c r="T36" s="22"/>
      <c r="U36" s="9"/>
    </row>
    <row r="37" spans="4:21" x14ac:dyDescent="0.25">
      <c r="D37" s="9"/>
      <c r="E37" s="5"/>
      <c r="F37" s="15"/>
      <c r="H37" s="22"/>
      <c r="I37" s="22"/>
      <c r="J37" s="22"/>
      <c r="K37" s="22"/>
      <c r="L37" s="22"/>
      <c r="M37" s="22"/>
      <c r="N37" s="9"/>
      <c r="O37" s="9"/>
      <c r="P37" s="9"/>
      <c r="Q37" s="9"/>
      <c r="R37" s="9"/>
      <c r="S37" s="9"/>
      <c r="T37" s="9"/>
      <c r="U37" s="9"/>
    </row>
    <row r="38" spans="4:21" x14ac:dyDescent="0.25">
      <c r="D38" s="9"/>
      <c r="E38" s="5"/>
      <c r="F38" s="15"/>
      <c r="H38" s="22"/>
      <c r="I38" s="22"/>
      <c r="J38" s="22"/>
      <c r="K38" s="22"/>
      <c r="L38" s="22"/>
      <c r="M38" s="22"/>
      <c r="N38" s="9"/>
      <c r="O38" s="9"/>
      <c r="P38" s="9"/>
      <c r="Q38" s="9"/>
      <c r="R38" s="9"/>
      <c r="S38" s="9"/>
      <c r="T38" s="9"/>
      <c r="U38" s="9"/>
    </row>
    <row r="39" spans="4:21" x14ac:dyDescent="0.25">
      <c r="D39" s="9"/>
      <c r="E39" s="5"/>
      <c r="F39" s="15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9"/>
      <c r="S39" s="9"/>
      <c r="T39" s="9"/>
      <c r="U39" s="9"/>
    </row>
    <row r="40" spans="4:21" x14ac:dyDescent="0.25"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9"/>
      <c r="S40" s="9"/>
      <c r="T40" s="9"/>
      <c r="U40" s="9"/>
    </row>
    <row r="41" spans="4:21" x14ac:dyDescent="0.25"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9"/>
      <c r="S41" s="9"/>
      <c r="T41" s="9"/>
      <c r="U41" s="9"/>
    </row>
    <row r="42" spans="4:21" x14ac:dyDescent="0.25"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9"/>
      <c r="S42" s="9"/>
      <c r="T42" s="9"/>
      <c r="U42" s="9"/>
    </row>
    <row r="43" spans="4:21" x14ac:dyDescent="0.25"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4:21" x14ac:dyDescent="0.25"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4:21" x14ac:dyDescent="0.25">
      <c r="H45" s="22"/>
      <c r="I45" s="22"/>
      <c r="J45" s="22"/>
      <c r="K45" s="22"/>
      <c r="L45" s="47"/>
      <c r="M45" s="149"/>
      <c r="N45" s="149"/>
    </row>
    <row r="46" spans="4:21" x14ac:dyDescent="0.25">
      <c r="H46" s="22"/>
      <c r="I46" s="22"/>
      <c r="J46" s="22"/>
      <c r="K46" s="22"/>
      <c r="L46" s="22"/>
      <c r="M46" s="22"/>
    </row>
  </sheetData>
  <mergeCells count="49">
    <mergeCell ref="M45:N45"/>
    <mergeCell ref="D6:D8"/>
    <mergeCell ref="L6:M6"/>
    <mergeCell ref="N6:O6"/>
    <mergeCell ref="N23:S23"/>
    <mergeCell ref="N25:S25"/>
    <mergeCell ref="K34:N34"/>
    <mergeCell ref="Q34:S34"/>
    <mergeCell ref="M35:N35"/>
    <mergeCell ref="Q35:S35"/>
    <mergeCell ref="K30:N31"/>
    <mergeCell ref="P30:S31"/>
    <mergeCell ref="K32:N32"/>
    <mergeCell ref="P32:S32"/>
    <mergeCell ref="K33:N33"/>
    <mergeCell ref="E6:G7"/>
    <mergeCell ref="R6:S6"/>
    <mergeCell ref="F18:G18"/>
    <mergeCell ref="P6:Q6"/>
    <mergeCell ref="Q33:S33"/>
    <mergeCell ref="H20:I20"/>
    <mergeCell ref="D20:D21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G20:G21"/>
    <mergeCell ref="C5:S5"/>
    <mergeCell ref="R20:S20"/>
    <mergeCell ref="R21:S21"/>
    <mergeCell ref="J20:K20"/>
    <mergeCell ref="L20:M20"/>
    <mergeCell ref="N20:O20"/>
    <mergeCell ref="P20:Q20"/>
    <mergeCell ref="H21:I21"/>
    <mergeCell ref="J21:K21"/>
    <mergeCell ref="L21:M21"/>
    <mergeCell ref="N21:O21"/>
    <mergeCell ref="P21:Q21"/>
    <mergeCell ref="C6:C8"/>
    <mergeCell ref="C20:C21"/>
    <mergeCell ref="H6:I6"/>
    <mergeCell ref="J6:K6"/>
  </mergeCells>
  <conditionalFormatting sqref="M45">
    <cfRule type="cellIs" dxfId="3" priority="9" stopIfTrue="1" operator="equal">
      <formula>0</formula>
    </cfRule>
  </conditionalFormatting>
  <conditionalFormatting sqref="Q33">
    <cfRule type="cellIs" dxfId="2" priority="3" stopIfTrue="1" operator="equal">
      <formula>0</formula>
    </cfRule>
  </conditionalFormatting>
  <conditionalFormatting sqref="Q34">
    <cfRule type="cellIs" dxfId="1" priority="1" stopIfTrue="1" operator="equal">
      <formula>0</formula>
    </cfRule>
  </conditionalFormatting>
  <conditionalFormatting sqref="M35">
    <cfRule type="cellIs" dxfId="0" priority="2" stopIfTrue="1" operator="equal">
      <formula>0</formula>
    </cfRule>
  </conditionalFormatting>
  <pageMargins left="0.29527559055118113" right="0.23622047244094491" top="1.5354330708661419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</vt:lpstr>
      <vt:lpstr>Cronograma</vt:lpstr>
      <vt:lpstr>Cronograma!Area_de_impressao</vt:lpstr>
      <vt:lpstr>Planilha!Area_de_impressao</vt:lpstr>
      <vt:lpstr>Planilha!Titulos_de_impressao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Maycon Douga</cp:lastModifiedBy>
  <cp:lastPrinted>2019-08-27T19:01:52Z</cp:lastPrinted>
  <dcterms:created xsi:type="dcterms:W3CDTF">2014-10-13T17:21:51Z</dcterms:created>
  <dcterms:modified xsi:type="dcterms:W3CDTF">2019-09-23T17:44:11Z</dcterms:modified>
</cp:coreProperties>
</file>