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LICITAÇÃO\LICITACAO\JOSE\DOCUMENTOS LICITAÇÃO\CONCORRÊNCIA PRESENCIAL 2024\CONCORRÊNCIA PRESENCIA 2-2024\por no site\"/>
    </mc:Choice>
  </mc:AlternateContent>
  <xr:revisionPtr revIDLastSave="0" documentId="8_{2025E30D-4A41-467E-9CCC-4D2978C09BF7}" xr6:coauthVersionLast="46" xr6:coauthVersionMax="46" xr10:uidLastSave="{00000000-0000-0000-0000-000000000000}"/>
  <bookViews>
    <workbookView xWindow="-120" yWindow="-120" windowWidth="20730" windowHeight="11040" firstSheet="4" activeTab="4" xr2:uid="{00000000-000D-0000-FFFF-FFFF00000000}"/>
  </bookViews>
  <sheets>
    <sheet name="CRONOG" sheetId="52" state="hidden" r:id="rId1"/>
    <sheet name="COMPOSIÇÕES" sheetId="54" state="hidden" r:id="rId2"/>
    <sheet name="MEMORIAL DE CALCULO" sheetId="53" state="hidden" r:id="rId3"/>
    <sheet name="ITENS RELEVANTES" sheetId="56" state="hidden" r:id="rId4"/>
    <sheet name="PLANILHA" sheetId="48" r:id="rId5"/>
  </sheets>
  <definedNames>
    <definedName name="_xlnm.Print_Area" localSheetId="0">CRONOG!$A$1:$I$51</definedName>
    <definedName name="_xlnm.Print_Area" localSheetId="3">'ITENS RELEVANTES'!$A$1:$F$40</definedName>
    <definedName name="_xlnm.Print_Area" localSheetId="2">'MEMORIAL DE CALCULO'!$A$1:$F$293</definedName>
    <definedName name="_xlnm.Print_Area" localSheetId="4">PLANILHA!$A$1:$H$226</definedName>
    <definedName name="_xlnm.Print_Titles" localSheetId="0">CRONOG!$1:$7</definedName>
    <definedName name="_xlnm.Print_Titles" localSheetId="2">'MEMORIAL DE CALCULO'!$1:$9</definedName>
    <definedName name="_xlnm.Print_Titles" localSheetId="4">PLANILHA!$1:$7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48" l="1"/>
  <c r="C82" i="48"/>
  <c r="C68" i="54"/>
  <c r="B34" i="52" l="1"/>
  <c r="B32" i="52"/>
  <c r="B30" i="52"/>
  <c r="B28" i="52"/>
  <c r="B26" i="52"/>
  <c r="B24" i="52"/>
  <c r="E105" i="48"/>
  <c r="E104" i="48"/>
  <c r="E103" i="48"/>
  <c r="E100" i="48"/>
  <c r="B100" i="48"/>
  <c r="C100" i="48"/>
  <c r="E99" i="48"/>
  <c r="E98" i="48"/>
  <c r="E97" i="48"/>
  <c r="E55" i="48"/>
  <c r="C55" i="48"/>
  <c r="E54" i="48"/>
  <c r="C54" i="48"/>
  <c r="E53" i="48"/>
  <c r="C53" i="48"/>
  <c r="E52" i="48"/>
  <c r="C52" i="48"/>
  <c r="E51" i="48"/>
  <c r="C51" i="48"/>
  <c r="E50" i="48"/>
  <c r="C50" i="48"/>
  <c r="E49" i="48"/>
  <c r="C49" i="48"/>
  <c r="E48" i="48"/>
  <c r="C48" i="48"/>
  <c r="E47" i="48"/>
  <c r="C47" i="48"/>
  <c r="E46" i="48"/>
  <c r="C46" i="48"/>
  <c r="E45" i="48"/>
  <c r="C45" i="48"/>
  <c r="E44" i="48"/>
  <c r="C44" i="48"/>
  <c r="E43" i="48"/>
  <c r="C43" i="48"/>
  <c r="E42" i="48"/>
  <c r="C42" i="48"/>
  <c r="E41" i="48"/>
  <c r="C41" i="48"/>
  <c r="E40" i="48"/>
  <c r="C40" i="48"/>
  <c r="E39" i="48"/>
  <c r="C39" i="48"/>
  <c r="E38" i="48"/>
  <c r="C38" i="48"/>
  <c r="E37" i="48"/>
  <c r="C37" i="48"/>
  <c r="E36" i="48"/>
  <c r="C36" i="48"/>
  <c r="E35" i="48"/>
  <c r="C35" i="48"/>
  <c r="E34" i="48"/>
  <c r="C34" i="48"/>
  <c r="E33" i="48"/>
  <c r="C33" i="48"/>
  <c r="E32" i="48"/>
  <c r="E31" i="48"/>
  <c r="C31" i="48"/>
  <c r="E30" i="48"/>
  <c r="C30" i="48"/>
  <c r="E29" i="48"/>
  <c r="C29" i="48"/>
  <c r="E28" i="48"/>
  <c r="E27" i="48"/>
  <c r="E23" i="48"/>
  <c r="E22" i="48"/>
  <c r="E21" i="48"/>
  <c r="E20" i="48"/>
  <c r="E19" i="48"/>
  <c r="E18" i="48"/>
  <c r="E17" i="48"/>
  <c r="E10" i="56" s="1"/>
  <c r="F10" i="56" s="1"/>
  <c r="E93" i="48"/>
  <c r="E92" i="48"/>
  <c r="E91" i="48"/>
  <c r="E90" i="48"/>
  <c r="E83" i="48"/>
  <c r="E81" i="48"/>
  <c r="E74" i="48"/>
  <c r="E87" i="48"/>
  <c r="E77" i="48"/>
  <c r="E65" i="48"/>
  <c r="E64" i="48"/>
  <c r="E63" i="48"/>
  <c r="E62" i="48"/>
  <c r="E61" i="48"/>
  <c r="E58" i="48"/>
  <c r="E11" i="56" s="1"/>
  <c r="F11" i="56" s="1"/>
  <c r="E212" i="48"/>
  <c r="E211" i="48"/>
  <c r="E210" i="48"/>
  <c r="E209" i="48"/>
  <c r="E208" i="48"/>
  <c r="E207" i="48"/>
  <c r="E206" i="48"/>
  <c r="E205" i="48"/>
  <c r="E204" i="48"/>
  <c r="E203" i="48"/>
  <c r="E114" i="48"/>
  <c r="E113" i="48"/>
  <c r="E112" i="48"/>
  <c r="E111" i="48"/>
  <c r="E110" i="48"/>
  <c r="E109" i="48"/>
  <c r="E14" i="48" l="1"/>
  <c r="E13" i="48"/>
  <c r="E12" i="48"/>
  <c r="E11" i="48"/>
  <c r="E9" i="48"/>
  <c r="E191" i="48"/>
  <c r="E190" i="48"/>
  <c r="E189" i="48"/>
  <c r="E188" i="48"/>
  <c r="E187" i="48"/>
  <c r="E186" i="48"/>
  <c r="E185" i="48"/>
  <c r="E184" i="48"/>
  <c r="E183" i="48"/>
  <c r="E182" i="48"/>
  <c r="E181" i="48"/>
  <c r="E180" i="48"/>
  <c r="E179" i="48"/>
  <c r="E178" i="48"/>
  <c r="E177" i="48"/>
  <c r="E176" i="48"/>
  <c r="E163" i="48"/>
  <c r="E162" i="48"/>
  <c r="E161" i="48"/>
  <c r="E160" i="48"/>
  <c r="E159" i="48"/>
  <c r="E158" i="48"/>
  <c r="E157" i="48"/>
  <c r="E166" i="48"/>
  <c r="E164" i="48"/>
  <c r="E167" i="48"/>
  <c r="E196" i="48"/>
  <c r="E195" i="48"/>
  <c r="E194" i="48"/>
  <c r="E193" i="48"/>
  <c r="E192" i="48"/>
  <c r="E200" i="48"/>
  <c r="E199" i="48"/>
  <c r="E198" i="48"/>
  <c r="E197" i="48"/>
  <c r="E172" i="48"/>
  <c r="E171" i="48"/>
  <c r="E170" i="48"/>
  <c r="E168" i="48"/>
  <c r="E10" i="48"/>
  <c r="E156" i="48"/>
  <c r="E152" i="48"/>
  <c r="E151" i="48"/>
  <c r="E148" i="48"/>
  <c r="E147" i="48"/>
  <c r="E146" i="48"/>
  <c r="E145" i="48"/>
  <c r="E144" i="48"/>
  <c r="E143" i="48"/>
  <c r="E142" i="48"/>
  <c r="E141" i="48"/>
  <c r="E140" i="48"/>
  <c r="E139" i="48"/>
  <c r="E138" i="48"/>
  <c r="E137" i="48"/>
  <c r="E136" i="48"/>
  <c r="E135" i="48"/>
  <c r="E134" i="48"/>
  <c r="E131" i="48"/>
  <c r="E130" i="48"/>
  <c r="E129" i="48"/>
  <c r="E128" i="48"/>
  <c r="E127" i="48"/>
  <c r="E126" i="48"/>
  <c r="E125" i="48"/>
  <c r="E124" i="48"/>
  <c r="E123" i="48"/>
  <c r="E122" i="48"/>
  <c r="E121" i="48"/>
  <c r="E120" i="48"/>
  <c r="E119" i="48"/>
  <c r="E118" i="48"/>
  <c r="B22" i="52" l="1"/>
  <c r="B20" i="52"/>
  <c r="B18" i="52"/>
  <c r="B16" i="52"/>
  <c r="B14" i="52"/>
  <c r="B12" i="52"/>
  <c r="B10" i="52"/>
  <c r="H153" i="48" l="1"/>
  <c r="G74" i="54"/>
  <c r="G73" i="54"/>
  <c r="G75" i="54"/>
  <c r="G72" i="54"/>
  <c r="G71" i="54"/>
  <c r="G70" i="54"/>
  <c r="G69" i="54"/>
  <c r="G58" i="54"/>
  <c r="G57" i="54"/>
  <c r="G56" i="54"/>
  <c r="G55" i="54"/>
  <c r="G54" i="54"/>
  <c r="G43" i="54"/>
  <c r="G42" i="54"/>
  <c r="G41" i="54"/>
  <c r="G40" i="54"/>
  <c r="G39" i="54"/>
  <c r="G28" i="54"/>
  <c r="G27" i="54"/>
  <c r="G26" i="54"/>
  <c r="G25" i="54"/>
  <c r="G24" i="54"/>
  <c r="G13" i="54"/>
  <c r="G12" i="54"/>
  <c r="G11" i="54"/>
  <c r="G10" i="54"/>
  <c r="G9" i="54"/>
  <c r="G76" i="54" l="1"/>
  <c r="G44" i="54"/>
  <c r="G59" i="54"/>
  <c r="G29" i="54"/>
  <c r="G14" i="54"/>
  <c r="H88" i="48" l="1"/>
  <c r="H59" i="48"/>
  <c r="H84" i="48" l="1"/>
  <c r="H101" i="48"/>
  <c r="H115" i="48"/>
  <c r="C28" i="52" s="1"/>
  <c r="H106" i="48"/>
  <c r="H132" i="48"/>
  <c r="H201" i="48"/>
  <c r="C32" i="52" s="1"/>
  <c r="H66" i="48"/>
  <c r="H149" i="48"/>
  <c r="H56" i="48"/>
  <c r="H15" i="48"/>
  <c r="H24" i="48"/>
  <c r="H94" i="48"/>
  <c r="C24" i="52" s="1"/>
  <c r="H213" i="48"/>
  <c r="C34" i="52" s="1"/>
  <c r="H107" i="48" l="1"/>
  <c r="C26" i="52" s="1"/>
  <c r="H154" i="48"/>
  <c r="C30" i="52" s="1"/>
  <c r="C22" i="52" l="1"/>
  <c r="H79" i="48"/>
  <c r="C16" i="52"/>
  <c r="H85" i="48" l="1"/>
  <c r="H215" i="48" s="1"/>
  <c r="C14" i="52"/>
  <c r="C18" i="52"/>
  <c r="C12" i="52"/>
  <c r="H30" i="52"/>
  <c r="C10" i="52" l="1"/>
  <c r="C20" i="52"/>
  <c r="G5" i="48" l="1"/>
  <c r="F22" i="52"/>
  <c r="G34" i="52"/>
  <c r="H34" i="52" s="1"/>
  <c r="D10" i="52" l="1"/>
  <c r="F24" i="52" l="1"/>
  <c r="G32" i="52"/>
  <c r="H32" i="52" l="1"/>
  <c r="E18" i="52"/>
  <c r="F18" i="52" s="1"/>
  <c r="D14" i="52"/>
  <c r="E14" i="52" s="1"/>
  <c r="D16" i="52"/>
  <c r="E16" i="52" s="1"/>
  <c r="F26" i="52" l="1"/>
  <c r="G26" i="52" s="1"/>
  <c r="G28" i="52"/>
  <c r="F28" i="52"/>
  <c r="G20" i="52"/>
  <c r="E40" i="52"/>
  <c r="D12" i="52"/>
  <c r="D40" i="52" s="1"/>
  <c r="D41" i="52" s="1"/>
  <c r="C37" i="52"/>
  <c r="G40" i="52" l="1"/>
  <c r="H28" i="52"/>
  <c r="H40" i="52" s="1"/>
  <c r="F40" i="52"/>
  <c r="E41" i="52"/>
  <c r="F41" i="52" l="1"/>
  <c r="G41" i="52" s="1"/>
  <c r="H41" i="52" l="1"/>
  <c r="G6" i="52" s="1"/>
  <c r="H38" i="52" l="1"/>
  <c r="E38" i="52"/>
  <c r="G38" i="52"/>
  <c r="D38" i="52"/>
  <c r="F38" i="52"/>
  <c r="D39" i="52" l="1"/>
  <c r="E39" i="52" s="1"/>
  <c r="F39" i="52" s="1"/>
  <c r="G39" i="52" s="1"/>
</calcChain>
</file>

<file path=xl/sharedStrings.xml><?xml version="1.0" encoding="utf-8"?>
<sst xmlns="http://schemas.openxmlformats.org/spreadsheetml/2006/main" count="2137" uniqueCount="717">
  <si>
    <t xml:space="preserve"> </t>
  </si>
  <si>
    <t>Obra</t>
  </si>
  <si>
    <t>Local</t>
  </si>
  <si>
    <t>88,46%</t>
  </si>
  <si>
    <t>Ass.:</t>
  </si>
  <si>
    <t xml:space="preserve">Item           </t>
  </si>
  <si>
    <t>TOTAL</t>
  </si>
  <si>
    <t>MÊS 01</t>
  </si>
  <si>
    <t>MÊS 02</t>
  </si>
  <si>
    <t>MÊS 03</t>
  </si>
  <si>
    <t>MÊS 04</t>
  </si>
  <si>
    <t>MÊS 05</t>
  </si>
  <si>
    <t>TOTAL MENSAL</t>
  </si>
  <si>
    <t>TOTAL  MENSAL ACUMULADO</t>
  </si>
  <si>
    <t>item</t>
  </si>
  <si>
    <t>un</t>
  </si>
  <si>
    <t>Unitario</t>
  </si>
  <si>
    <t>kg</t>
  </si>
  <si>
    <t>unid</t>
  </si>
  <si>
    <t>01.</t>
  </si>
  <si>
    <t>01.01</t>
  </si>
  <si>
    <t>m2</t>
  </si>
  <si>
    <t>01.03</t>
  </si>
  <si>
    <t>01.04</t>
  </si>
  <si>
    <t>01.05</t>
  </si>
  <si>
    <t>m</t>
  </si>
  <si>
    <t>02.</t>
  </si>
  <si>
    <t>02.01</t>
  </si>
  <si>
    <t>03.01</t>
  </si>
  <si>
    <t>m3</t>
  </si>
  <si>
    <t>04.</t>
  </si>
  <si>
    <t>INFRAESTRUTURA</t>
  </si>
  <si>
    <t>04.01</t>
  </si>
  <si>
    <t>05.</t>
  </si>
  <si>
    <t>05.01</t>
  </si>
  <si>
    <t>05.02</t>
  </si>
  <si>
    <t>05.03</t>
  </si>
  <si>
    <t>06.</t>
  </si>
  <si>
    <t>06.01</t>
  </si>
  <si>
    <t>06.02</t>
  </si>
  <si>
    <t>07.</t>
  </si>
  <si>
    <t>COBERTURA</t>
  </si>
  <si>
    <t>08.</t>
  </si>
  <si>
    <t>08.01</t>
  </si>
  <si>
    <t>08.02</t>
  </si>
  <si>
    <t>08.03</t>
  </si>
  <si>
    <t>08.04</t>
  </si>
  <si>
    <t>09.</t>
  </si>
  <si>
    <t>09.01</t>
  </si>
  <si>
    <t>09.02</t>
  </si>
  <si>
    <t xml:space="preserve">m </t>
  </si>
  <si>
    <t>PINTURAS</t>
  </si>
  <si>
    <t xml:space="preserve">  </t>
  </si>
  <si>
    <t>LOCACAO CONVENCIONAL DE OBRA, ATRAVÉS DE GABARITO DE TABUAS CORRIDAS</t>
  </si>
  <si>
    <t>LANCAMENTO/APLICACAO MANUAL DE CONCRETO EM FUNDACOES</t>
  </si>
  <si>
    <t>APILOAMENTO DE SOLO, PARA RECEBIMENTO DE LASTRO, COM MACO DE 30 KG /M2</t>
  </si>
  <si>
    <t>AGESUL 1701000100</t>
  </si>
  <si>
    <t>CONCRETO FCK = 25MPA, TRAÇO 1:2,3:2,7</t>
  </si>
  <si>
    <t>SINAPI 94965</t>
  </si>
  <si>
    <t>AGESUL 401001126</t>
  </si>
  <si>
    <t xml:space="preserve">VEDAÇÃO                      </t>
  </si>
  <si>
    <t>06.03</t>
  </si>
  <si>
    <t>M2</t>
  </si>
  <si>
    <t>SINAPI 94213</t>
  </si>
  <si>
    <t>SINAPI 94231</t>
  </si>
  <si>
    <t>COMPOSIÇÃO 01</t>
  </si>
  <si>
    <t>COMPOSIÇÃO 04</t>
  </si>
  <si>
    <t>COMPOSIÇÃO 05</t>
  </si>
  <si>
    <t>COMPOSIÇÃO 03</t>
  </si>
  <si>
    <t>COMPOSIÇÃO 02</t>
  </si>
  <si>
    <t>M3</t>
  </si>
  <si>
    <t>SINAPI 5928</t>
  </si>
  <si>
    <t>APILOAMENTO DE SOLO, PARA RECEBIMENTO DE LASTRO,</t>
  </si>
  <si>
    <t>12.02</t>
  </si>
  <si>
    <t>12.01</t>
  </si>
  <si>
    <t>SINAPI 88489</t>
  </si>
  <si>
    <t>PINTURA VERNIZ POLIURETANO BRILHANTE EM MADEIRA, TRES DEMAOS</t>
  </si>
  <si>
    <t>13.01</t>
  </si>
  <si>
    <t>13.02</t>
  </si>
  <si>
    <t>11.</t>
  </si>
  <si>
    <t>12.</t>
  </si>
  <si>
    <t>SINAPI 89711</t>
  </si>
  <si>
    <t>SINAPI 89712</t>
  </si>
  <si>
    <t>SINAPI 89714</t>
  </si>
  <si>
    <t>SINAPI 89491</t>
  </si>
  <si>
    <t>ÁGUAS PLUVIAIS</t>
  </si>
  <si>
    <t>AGESUL 1301001060</t>
  </si>
  <si>
    <t>SINAPI 91926</t>
  </si>
  <si>
    <t>SINAPI 91928</t>
  </si>
  <si>
    <t>SINAPI 91930</t>
  </si>
  <si>
    <t>SINAPI 91953</t>
  </si>
  <si>
    <t>SINAPI 91959</t>
  </si>
  <si>
    <t>SINAPI 91992</t>
  </si>
  <si>
    <t>SINAPI 91996</t>
  </si>
  <si>
    <t>SINAPI 92000</t>
  </si>
  <si>
    <t>SINAPI 95544</t>
  </si>
  <si>
    <t>PAPELEIRA DE PAREDE EM METAL CROMADO SEM TAMPA, INCLUSO FIXAÇÃO</t>
  </si>
  <si>
    <t>SINAPI 88497</t>
  </si>
  <si>
    <t>APLICAÇÃO E LIXAMENTO DE MASSA LÁTEX EM PAREDES, DUAS DEMÃOS.</t>
  </si>
  <si>
    <t>03</t>
  </si>
  <si>
    <r>
      <t>SERVIÇOS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PRELIMINARES</t>
    </r>
  </si>
  <si>
    <r>
      <t>REVESTIMENTOS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DE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PAREDES</t>
    </r>
  </si>
  <si>
    <r>
      <t>PISOS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INTERNO</t>
    </r>
  </si>
  <si>
    <r>
      <t>INSTALAÇÕES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ESGOTO</t>
    </r>
  </si>
  <si>
    <t>SERVIÇOS COMPLEMENTARES</t>
  </si>
  <si>
    <t>LOUÇAS / BANCADAS / METAIS</t>
  </si>
  <si>
    <t>com BDI</t>
  </si>
  <si>
    <t>Sub Total</t>
  </si>
  <si>
    <t>Serviços</t>
  </si>
  <si>
    <t>10.</t>
  </si>
  <si>
    <t>11.01</t>
  </si>
  <si>
    <t>11.02</t>
  </si>
  <si>
    <t>11.03</t>
  </si>
  <si>
    <t>13.03</t>
  </si>
  <si>
    <t>13.04</t>
  </si>
  <si>
    <t>13.05</t>
  </si>
  <si>
    <t>13.06</t>
  </si>
  <si>
    <t>13.07</t>
  </si>
  <si>
    <t>13.08</t>
  </si>
  <si>
    <t>13.10</t>
  </si>
  <si>
    <t>PERCENTUAL MENSAL (%)</t>
  </si>
  <si>
    <t>PERCENTUAL MENSAL ACUMULADO (%)</t>
  </si>
  <si>
    <t>CRONOGRAMA FÍSICO FINANCEIRO</t>
  </si>
  <si>
    <t>Quant.</t>
  </si>
  <si>
    <t>P.Unitário</t>
  </si>
  <si>
    <t>Data Base:</t>
  </si>
  <si>
    <t>LS:</t>
  </si>
  <si>
    <t>BDI:</t>
  </si>
  <si>
    <t>Valor:</t>
  </si>
  <si>
    <t>05.04</t>
  </si>
  <si>
    <t>05.05</t>
  </si>
  <si>
    <t>Quantidade</t>
  </si>
  <si>
    <t>Preço Total</t>
  </si>
  <si>
    <t>01.02</t>
  </si>
  <si>
    <t>02.02</t>
  </si>
  <si>
    <t>REATERRO DE VALA/CAVA COMPACTADA A MACO EM CAMADAS DE 20CM</t>
  </si>
  <si>
    <t>07.01</t>
  </si>
  <si>
    <t>VIDROS TEMPERADOS</t>
  </si>
  <si>
    <t>ESQUADRIAS DE MADEIRA</t>
  </si>
  <si>
    <t>ESQUADRIAS METÁLICAS</t>
  </si>
  <si>
    <t>13.09</t>
  </si>
  <si>
    <t>PINTURA EXTERNA</t>
  </si>
  <si>
    <t>PINTURA INTERNA</t>
  </si>
  <si>
    <t>APLICAÇÃO MANUAL DE PINTURA COM TINTA LÁTEX ACRÍLICA EM PAREDES, DUAS DEMÃOS</t>
  </si>
  <si>
    <t xml:space="preserve">APLICAÇÃO DE FUNDO SELADOR ACRÍLICO EM PAREDES, UMA DEMÃO </t>
  </si>
  <si>
    <t>SUPERESTRUTURA</t>
  </si>
  <si>
    <t>Área (m2):</t>
  </si>
  <si>
    <t>Cliente:</t>
  </si>
  <si>
    <t>10.02</t>
  </si>
  <si>
    <t>10.03</t>
  </si>
  <si>
    <t>10.01</t>
  </si>
  <si>
    <t>SINAPI 100701</t>
  </si>
  <si>
    <t>ALÇAPÃO DE ABRIR 0,70X0,70 EM CHAPA DE FERRO TIPO LAMBRIL</t>
  </si>
  <si>
    <t>SINAPI 100849</t>
  </si>
  <si>
    <t>ASSENTO SANITÁRIO CONVENCIONAL - FORNECIMENTO E INSTALACAO. AF_01/2020</t>
  </si>
  <si>
    <t>12.03</t>
  </si>
  <si>
    <t>SINAPI 95635</t>
  </si>
  <si>
    <t>KIT CAVALETE PARA MEDIÇÃO DE ÁGUA - ENTRADA PRINCIPAL, EM PVC SOLDÁVEL DN 25 (¾") FORNECIMENTO E INSTALAÇÃO (EXCLUSIVE HIDRÔMETRO). AF_11/ 2016</t>
  </si>
  <si>
    <t>Ref. de Preços</t>
  </si>
  <si>
    <t>Unitários</t>
  </si>
  <si>
    <t>TOTAL DA OBRA</t>
  </si>
  <si>
    <t>ETAPAS DA OBRA</t>
  </si>
  <si>
    <t>APLICAÇÃO MANUAL DE PINTURA COM TINTA ACRILICA EM PAREDES, DUAS</t>
  </si>
  <si>
    <t>PREFEITURA MUNICIPAL DE ANAURILÂNDIA</t>
  </si>
  <si>
    <t>PLACA DE OBRA EM CHAPA GALVANIZADA N. 22, ADESIVADA /M2</t>
  </si>
  <si>
    <t>AGESUL 101000101</t>
  </si>
  <si>
    <t>AGESUL 101000114</t>
  </si>
  <si>
    <t>Un</t>
  </si>
  <si>
    <t>AGESUL 101000118</t>
  </si>
  <si>
    <t>INSTALAÇÃO PROVISÓRIA DE LUZ E FORÇA</t>
  </si>
  <si>
    <t>01.06</t>
  </si>
  <si>
    <t>02.03</t>
  </si>
  <si>
    <t>02.05</t>
  </si>
  <si>
    <t>02.06</t>
  </si>
  <si>
    <t>SINAPI 96523</t>
  </si>
  <si>
    <t>ESCAVAÇÃO MANUAL PARA BLOCO DE COROAMENTO, COM PREVISÃO DE FÔRMA. AF_06/2017 (BLOCOS NÍVEL -1,35M)</t>
  </si>
  <si>
    <t>03.01.01</t>
  </si>
  <si>
    <t>03.01.02</t>
  </si>
  <si>
    <t>03.01.03</t>
  </si>
  <si>
    <t>03.01.04</t>
  </si>
  <si>
    <t>03.01.05</t>
  </si>
  <si>
    <t>TELHAMENTO COM TELHA DE AÇO/ALUMÍNIO E = 0,5 MM, COM ATÉ 2 ÁGUAS,
INCLUSO IÇAMENTO. AF_07/2019</t>
  </si>
  <si>
    <t>06.02.01</t>
  </si>
  <si>
    <t>06.03.01</t>
  </si>
  <si>
    <t>REVESTIMENTO CERÂMICO PARA PAREDES INTERNAS COM PLACAS TIPO ESMALTADA EXTRA DE DIMENSÕES 33X45CM APLICADAS EM AMBIENTES</t>
  </si>
  <si>
    <t>SINAPI 88415</t>
  </si>
  <si>
    <t>AGESUL 1901003310</t>
  </si>
  <si>
    <t>AGESUL 1301002002</t>
  </si>
  <si>
    <t>SINAPI - 86932 - VASO SANITARIO SIFONADO COM CAIXA ACOPLADA LOUCA BRANCA - PADRAO MEDIO, INCLUSO ENGATE FLEXIVEL EM METAL CROMADO, 1/2 X 40CM - FORNECIMENTO E INSTALACAO. AF_01/2020 /UN</t>
  </si>
  <si>
    <t>SINAPI 93358</t>
  </si>
  <si>
    <t>ESCAVAÇÃO MANUAL DE VALA COM PROFUNDIDADE MENOR OU IGUAL A 1,30 M. AF 02/2021</t>
  </si>
  <si>
    <t>SINAPI 96995</t>
  </si>
  <si>
    <t>REATERRO MANUAL APILOADO COM SOQUETE. AF_10/2017</t>
  </si>
  <si>
    <t>SINAPI 90443</t>
  </si>
  <si>
    <t>RASGO EM ALVENARIA PARA RAMAIS/ DISTRIBUIÇÃO COM DIAMETROS MENORES OU  IGUAIS A 40 MM. AF_05/2015</t>
  </si>
  <si>
    <t>SINAPI 90466</t>
  </si>
  <si>
    <t>CHUMBAMENTO LINEAR EM ALVENARIA PARA RAMAIS/DISTRIBUIÇÃO COM DIÂMETROS  MENORES OU IGUAIS A 40 MM. AF_05/2015</t>
  </si>
  <si>
    <t>TUBO PVC SOLDAVEL AGUA FRIA DN 25MM,  - FORNECIMENTO E INSTALACAO /M</t>
  </si>
  <si>
    <t>SINAPI 89362</t>
  </si>
  <si>
    <t>JOELHO 90 GRAUS, PVC, SOLDÁVEL, DN 25MM, INSTALADO EM RAMAL OU SUB-RAMAL DE ÁGUA - FORNECIMENTO E INSTALAÇÃO. AF_12/2014</t>
  </si>
  <si>
    <t>SINAPI 90373</t>
  </si>
  <si>
    <t>SINAPI 89378</t>
  </si>
  <si>
    <t>LUVA, PVC, SOLDÁVEL, DN 25MM, INSTALADO EM RAMAL OU SUB-RAMAL DE ÁGUA  - FORNECIMENTO E INSTALAÇÃO. AF_12/2014</t>
  </si>
  <si>
    <t>SINAPI 89383</t>
  </si>
  <si>
    <t>ADAPTADOR CURTO COM BOLSA E ROSCA PARA REGISTRO, PVC, SOLDÁVEL, DN 25MM X 3/4, INSTALADO EM RAMAL OU SUB-RAMAL DE ÁGUA - FORNECIMENTO E INS TALAÇÃO. AF_12/2014</t>
  </si>
  <si>
    <t>SINAPI 89395</t>
  </si>
  <si>
    <t>TE, PVC, SOLDÁVEL, DN 25MM, INSTALADO EM RAMAL OU SUB-RAMAL DE ÁGUA -  FORNECIMENTO E INSTALAÇÃO. AF_12/2014</t>
  </si>
  <si>
    <t>SINAPI 94792</t>
  </si>
  <si>
    <t>REGISTRO DE GAVETA BRUTO, LATÃO, ROSCÁVEL, 3/4", COM ACABAMENTO E CANOPLA CROMADOS - FORNECIMENTO E INSTALAÇÃO. AF_08/2021</t>
  </si>
  <si>
    <t>TUBO PVC, SERIE NORMAL, ESGOTO PREDIAL, DN 100 MM, FORNECIDO E INSTALADO EM RAMAL DE DESCARGA OU RAMAL DE ESGOTO SANITÁRIO. AF_12/2014</t>
  </si>
  <si>
    <t>TUBO PVC, SERIE NORMAL, ESGOTO PREDIAL, DN 50 MM, FORNECIDO E INSTALADO EM RAMAL DE DESCARGA OU RAMAL DE ESGOTO SANITÁRIO. AF_12/2014</t>
  </si>
  <si>
    <t>TUBO PVC, SERIE NORMAL, ESGOTO PREDIAL, DN 40 MM, FORNECIDO E INSTALADO EM RAMAL DE DESCARGA OU RAMAL DE ESGOTO SANITÁRIO. AF_12/2014</t>
  </si>
  <si>
    <t>SINAPI 89732</t>
  </si>
  <si>
    <t>JOELHO 45 GRAUS, PVC, SERIE NORMAL, ESGOTO PREDIAL, DN 50 MM, JUNTA ELÁSTICA, FORNECIDO E INSTALADO EM RAMAL DE DESCARGA OU RAMAL DE ESGOTO SANITÁRIO. AF_12/2014</t>
  </si>
  <si>
    <t>SINAPI 89731</t>
  </si>
  <si>
    <t>JOELHO 90 GRAUS, PVC, SERIE NORMAL, ESGOTO PREDIAL, DN 50 MM, JUNTA ELÁSTICA, FORNECIDO E INSTALADO EM RAMAL DE DESCARGA OU RAMAL DE ESGOTO SANITÁRIO. AF_12/2014</t>
  </si>
  <si>
    <t>SINAPI 89744</t>
  </si>
  <si>
    <t>JOELHO 90 GRAUS, PVC, SERIE NORMAL, ESGOTO PREDIAL, DN 100 MM, JUNTA ELÁSTICA, FORNECIDO E INSTALADO EM RAMAL DE DESCARGA OU RAMAL DE ESGOTO SANITÁRIO. AF_12/2014</t>
  </si>
  <si>
    <t>SINAPI 89726</t>
  </si>
  <si>
    <t>JOELHO 45 GRAUS, PVC, SERIE NORMAL, ESGOTO PREDIAL, DN 40 MM, JUNTA SOLDÁVEL, FORNECIDO E INSTALADO EM RAMAL DE DESCARGA OU RAMAL DE ESGOTO SANITÁRIO. AF_12/2014</t>
  </si>
  <si>
    <t>SINAPI 89730</t>
  </si>
  <si>
    <t>CURVA CURTA 90 GRAUS, PVC, SERIE NORMAL, ESGOTO PREDIAL, DN 40 MM, JUNTA SOLDÁVEL, FORNECIDO E INSTALADO EM RAMAL DE DESCARGA OU RAMAL DE ES GOTO SANITÁRIO. AF_12/2014</t>
  </si>
  <si>
    <t>SINAPI 97902</t>
  </si>
  <si>
    <t>CAIXA ENTERRADA HIDRÁULICA RETANGULAR EM ALVENARIA COM TIJOLOS CERÂMICOS MACIÇOS, DIMENSÕES INTERNAS: 0,6X0,6X0,6 M PARA REDE DE ESGOTO. AF_ 12/2020</t>
  </si>
  <si>
    <t>SINAPI 99811</t>
  </si>
  <si>
    <t>LIMPEZA DE CONTRAPISO COM VASSOURA A SECO. AF_04/2019</t>
  </si>
  <si>
    <t>SINAPI 99804</t>
  </si>
  <si>
    <t>LIMPEZA DE PISO CERÂMICO OU PORCELANATO UTILIZANDO DETERGENTE NEUTRO E ESCOVAÇÃO MANUAL. AF_04/2019</t>
  </si>
  <si>
    <t>SINAPI 99807</t>
  </si>
  <si>
    <t>LIMPEZA DE REVESTIMENTO CERÂMICO EM PAREDE UTILIZANDO DETERGENTE NEUTR M2 CR 1,23 O E ESCOVAÇÃO MANUAL. AF_04/2019</t>
  </si>
  <si>
    <t>SINAPI 100981</t>
  </si>
  <si>
    <t>CARGA, MANOBRA E DESCARGA DE ENTULHO EM CAMINHÃO BASCULANTE 6 M³ - CARGA COM ESCAVADEIRA HIDRÁULICA (CAÇAMBA DE 0,80 M³ / 111 HP) E DESCARG A LIVRE (UNIDADE: M3). AF_07/2020</t>
  </si>
  <si>
    <t>SINAPI 99822</t>
  </si>
  <si>
    <t>LIMPEZA DE PORTA DE MADEIRA. AF_04/2019</t>
  </si>
  <si>
    <t>SINAPI 99823</t>
  </si>
  <si>
    <t>LIMPEZA DE PORTA INTEIRAMENTE DE VIDRO. AF_04/2019</t>
  </si>
  <si>
    <t>SINAPI 99820</t>
  </si>
  <si>
    <t>SINAPI 99816</t>
  </si>
  <si>
    <t>LIMPEZA DE TANQUE OU LAVATÓRIO DE LOUÇA ISOLADO, INCLUSIVE METAIS CORRESPONDENTES. AF_04/2019</t>
  </si>
  <si>
    <t>SINAPI 99818</t>
  </si>
  <si>
    <t>LIMPEZA DE BACIA SANITÁRIA, BIDÊ OU MICTÓRIO EM LOUÇA, INCLUSIVE METAIS CORRESPONDENTES. AF_04/2019</t>
  </si>
  <si>
    <t>SINAPI 90456</t>
  </si>
  <si>
    <t>QUEBRA EM ALVENARIA PARA INSTALAÇÃO DE CAIXA DE TOMADA (4X4 OU 4X2). AF_05/2015</t>
  </si>
  <si>
    <t>SINAPI 90457</t>
  </si>
  <si>
    <t>QUEBRA EM ALVENARIA PARA INSTALAÇÃO DE QUADRO DISTRIBUIÇÃO PEQUENO (19X25 CM). AF_05/2015</t>
  </si>
  <si>
    <t>SINAPI 90447</t>
  </si>
  <si>
    <t>RASGO EM ALVENARIA PARA ELETRODUTOS COM DIAMETROS MENORES OU IGUAIS A 40 MM. AF_05/2015</t>
  </si>
  <si>
    <t>CHUMBAMENTO LINEAR EM ALVENARIA PARA RAMAIS/DISTRIBUIÇÃO COM DIÂMETROS MENORES OU IGUAIS A 40 MM. AF_05/2015</t>
  </si>
  <si>
    <t>SINAPI 91941</t>
  </si>
  <si>
    <t>SINAPI 91940</t>
  </si>
  <si>
    <t>SINAPI 91939</t>
  </si>
  <si>
    <t>SINAPI 91854</t>
  </si>
  <si>
    <t>SINAPI 91860</t>
  </si>
  <si>
    <t>SINAPI 91924</t>
  </si>
  <si>
    <t>AGESUL 1201006010</t>
  </si>
  <si>
    <t>SINAPI - 96985 - HASTE DE ATERRAMENTO 5/8 PARA SPDA - FORNECIMENTO E INSTALACAO. AF_12/2017 /UN</t>
  </si>
  <si>
    <t>CAIXA RETANGULAR 4" X 2" BAIXA (0,30 M DO PISO), PVC, INSTALADA EM PAREDE - FORNECIMENTO E INSTALAÇÃO. AF_12/2015</t>
  </si>
  <si>
    <t>CAIXA RETANGULAR 4" X 2" MÉDIA (1,30 M DO PISO), PVC, INSTALADA EM PAREDE - FORNECIMENTO E INSTALAÇÃO. AF_12/2015</t>
  </si>
  <si>
    <t>CAIXA RETANGULAR 4" X 2" ALTA (2,00 M DO PISO), PVC, INSTALADA EM PAREDE - FORNECIMENTO E INSTALAÇÃO. AF_12/2015</t>
  </si>
  <si>
    <t>ELETRODUTO FLEXÍVEL CORRUGADO, PVC, DN 25 MM (3/4"), PARA CIRCUITOS TERMINAIS, INSTALADO EM PAREDE - FORNECIMENTO E INSTALAÇÃO. AF_12/2015</t>
  </si>
  <si>
    <t>ELETRODUTO FLEXÍVEL CORRUGADO, PEAD, DN 40 MM (1 1/4"), PARA CIRCUITOS TERMINAIS, INSTALADO EM PAREDE - FORNECIMENTO E INSTALAÇÃO. AF_12/201</t>
  </si>
  <si>
    <t>TOMADA BAIXA DE EMBUTIR (1 MÓDULO), 2P+T 10 A, INCLUINDO SUPORTE E PLACA - FORNECIMENTO E INSTALAÇÃO. AF_12/2015</t>
  </si>
  <si>
    <t>CABO DE COBRE FLEXÍVEL ISOLADO, 6 MM², ANTI-CHAMA 450/750 V, PARA CIRCUITOS TERMINAIS - FORNECIMENTO E INSTALAÇÃO. AF_12/2015</t>
  </si>
  <si>
    <t>INTERRUPTOR SIMPLES (2 MÓDULOS), 10A/250V, INCLUINDO SUPORTE E PLACA - FORNECIMENTO E INSTALAÇÃO. AF_12/2015</t>
  </si>
  <si>
    <t>INTERRUPTOR SIMPLES (1 MÓDULO), 10A/250V, INCLUINDO SUPORTE E PLACA - FORNECIMENTO E INSTALAÇÃO. AF_12/2015</t>
  </si>
  <si>
    <t>TOMADA ALTA DE EMBUTIR (1 MÓDULO), 2P+T 10 A, INCLUINDO SUPORTE E PLACA - FORNECIMENTO E INSTALAÇÃO. AF_12/2015</t>
  </si>
  <si>
    <t>TOMADA MÉDIA DE EMBUTIR (1 MÓDULO), 2P+T 10 A, INCLUINDO SUPORTE E PLACA - FORNECIMENTO E INSTALAÇÃO. AF_12/2015</t>
  </si>
  <si>
    <t>CABO DE COBRE FLEXÍVEL ISOLADO, 2,5 MM², ANTI-CHAMA 450/750 V, PARA CIRCUITOS TERMINAIS - FORNECIMENTO E INSTALAÇÃO. AF_12/2015 (AZUL)</t>
  </si>
  <si>
    <t>CABO DE COBRE FLEXÍVEL ISOLADO, 2,5 MM², ANTI-CHAMA 450/750 V, PARA CIRCUITOS TERMINAIS - FORNECIMENTO E INSTALAÇÃO. AF_12/2015 (PRETO)</t>
  </si>
  <si>
    <t>CABO DE COBRE FLEXÍVEL ISOLADO, 2,5 MM², ANTI-CHAMA 450/750 V, PARA CIRCUITOS TERMINAIS - FORNECIMENTO E INSTALAÇÃO. AF_12/2015 (VERMELHO)</t>
  </si>
  <si>
    <t>CABO DE COBRE FLEXÍVEL ISOLADO, 2,5 MM², ANTI-CHAMA 450/750 V, PARA CIRCUITOS TERMINAIS - FORNECIMENTO E INSTALAÇÃO. AF_12/2015 (VERDE)</t>
  </si>
  <si>
    <t>CABO DE COBRE FLEXÍVEL ISOLADO, 1,5 MM², ANTI-CHAMA 450/750 V, PARA CIRCUITOS TERMINAIS - FORNECIMENTO E INSTALAÇÃO. AF_12/2015 (VERMELHO)</t>
  </si>
  <si>
    <t>CABO DE COBRE FLEXÍVEL ISOLADO, 1,5 MM², ANTI-CHAMA 450/750 V, PARA CIRCUITOS TERMINAIS - FORNECIMENTO E INSTALAÇÃO. AF_12/2015 (PRETO)</t>
  </si>
  <si>
    <t>CABO DE COBRE FLEXÍVEL ISOLADO, 1,5 MM², ANTI-CHAMA 450/750 V, PARA CIRCUITOS TERMINAIS - FORNECIMENTO E INSTALAÇÃO. AF_12/2015 (AZUL)</t>
  </si>
  <si>
    <t>CABO DE COBRE FLEXÍVEL ISOLADO, 4 MM², ANTI-CHAMA 450/750 V, PARA CIRCUITOS TERMINAIS - FORNECIMENTO E INSTALAÇÃO. AF_12/2015 (AZUL)</t>
  </si>
  <si>
    <t>CABO DE COBRE FLEXÍVEL ISOLADO, 4 MM², ANTI-CHAMA 450/750 V, PARA CIRCUITOS TERMINAIS - FORNECIMENTO E INSTALAÇÃO. AF_12/2015 (VERDE)</t>
  </si>
  <si>
    <t>AGESUL 1201001104</t>
  </si>
  <si>
    <t>AGESUL 1201007004</t>
  </si>
  <si>
    <t>FITA ISOLANTE 3M OU SIMILAR /M</t>
  </si>
  <si>
    <t>SINAPI - 97888 - CAIXA ENTERRADA ELETRICA RETANGULAR, EM ALVENARIA COM TIJOLOS CERAMICOS MACICOS, FUNDO COM BRITA, DIMENSOES INTERNAS: 0,6X0,6X0,6 M. AF_12/2020 /UN</t>
  </si>
  <si>
    <t xml:space="preserve">LIMPEZA MANUAL DO TERRENO </t>
  </si>
  <si>
    <t>SINAPI 101174</t>
  </si>
  <si>
    <t>ESTACA BROCA DE CONCRETO, DIÂMETRO DE 25CM, ESCAVAÇÃO MANUAL COM TRADO CONCHA, COM ARMADURA DE ARRANQUE. AF_05/2020</t>
  </si>
  <si>
    <t>02.04</t>
  </si>
  <si>
    <t>02.07</t>
  </si>
  <si>
    <t xml:space="preserve">ESTRUTURA PRÉ-MOLDADA DE CONCRETO </t>
  </si>
  <si>
    <t>BLOCO PRÉ MOLDADO 0,60X0,60X0,20M</t>
  </si>
  <si>
    <t>03.01.06</t>
  </si>
  <si>
    <t>03.01.07</t>
  </si>
  <si>
    <t>SINAPI 98524</t>
  </si>
  <si>
    <t>SINAPI 99059</t>
  </si>
  <si>
    <t>AGESUL 701000100</t>
  </si>
  <si>
    <t>AGESUL 601003006</t>
  </si>
  <si>
    <t>AGESUL 901000138</t>
  </si>
  <si>
    <t>AGESUL 0101000210</t>
  </si>
  <si>
    <t>LOCACAO DE CONTAINER PARA DEPOSITO DE (2,30 X 6,00)M, ALT. 2,50M, SEM DIVISORIAS</t>
  </si>
  <si>
    <t>Mês</t>
  </si>
  <si>
    <t>ESQUADRIAS METÁLICAS  / MADEIRA / VIDROS</t>
  </si>
  <si>
    <t>AGESUL 101001008</t>
  </si>
  <si>
    <t>SINAPI - 91016 - KIT DE PORTA DE MADEIRA PARA VERNIZ, SEMI-OCA (LEVE OU MEDIA), PADRAO</t>
  </si>
  <si>
    <t>MEDIO, 90X210CM, ESPESSURA DE 3,5CM, ITENS INCLUSOS: DOBRADICAS, MONTAGEM E INSTALACAO DO BATENTE, SEM FECHADURA - FORNECIMENTO E INSTALACAO. AF_12/2019</t>
  </si>
  <si>
    <t>06.01.01</t>
  </si>
  <si>
    <t>AGESUL 1701000102</t>
  </si>
  <si>
    <t>CONTRAPISO EM CONCRETO FCK=15MPa, TRACO 1:3,4:3,5 (CIMENTO, AREIA MEDIA E BRITA 1),</t>
  </si>
  <si>
    <t>AGESUL 1701000110</t>
  </si>
  <si>
    <t>SINAPI - 87257 - REVESTIMENTO CERAMICO PARA PISO COM PLACAS TIPO ESMALTADA EXTRA DE DIMENSOES 60X60 CM APLICADA EM AMBIENTES DE AREA MAIOR QUE 10 M2. AF_06/2014</t>
  </si>
  <si>
    <t>AGESUL 1701000111</t>
  </si>
  <si>
    <t>SINAPI - 88650 - RODAPE CERAMICO DE 7CM DE ALTURA COM PLACAS TIPO ESMALTADA EXTRA DE DIMENSOES 60X60CM. AF_06/2014</t>
  </si>
  <si>
    <t>APLICAÇÃO DE TEXTURA ACRÍLICA</t>
  </si>
  <si>
    <t>AGESUL 2401001010</t>
  </si>
  <si>
    <t>LAVATORIO DE LOUCA BRANCA REF. L.510.17 COM COLUNA SUSPENSA REF. C.510.17, AMBOS DECA VOGUE PLUS OU SIMILAR PARA P.N.E., INCLUSIVE PERTENCES, COM VALVULA, SIFAO, ENGATES CROMADOS</t>
  </si>
  <si>
    <t>ÁGUA FRIA</t>
  </si>
  <si>
    <t>AGESUL 1701000132</t>
  </si>
  <si>
    <t>SINAPI - 101747 - PISO EM CONCRETO 20 MPA PREPARO MECANICO, ESPESSURA 7CM. AF_09/2020</t>
  </si>
  <si>
    <t>JOELHO 45 GRAUS, PVC, SERIE NORMAL, ESGOTO PREDIAL, DN 100 MM, JUNTA ELÁSTICA, FORNECIDO E INSTALADO EM RAMAL DE DESCARGA OU RAMAL DE ESGOTO SANITÁRIO. AF_12/2014</t>
  </si>
  <si>
    <t>SINAPI 89746</t>
  </si>
  <si>
    <t>SINAPI 90374</t>
  </si>
  <si>
    <t>TÊ COM BUCHA DE LATÃO NA BOLSA CENTRAL, PVC, SOLDÁVEL, DN 25MM X 3/4 , INSTALADO EM RAMAL OU SUB-RAMAL DE ÁGUA - FORNECIMENTO E INSTALAÇÃO.</t>
  </si>
  <si>
    <t>AGESUL 1201005428</t>
  </si>
  <si>
    <t>AGESUL 1201009009</t>
  </si>
  <si>
    <t>ENTRADA DE SERVICO, EM BAIXA TENSAO, COM CAIXA DE MEDICAO INSTALADA EM MURETA DE ALVENARIA (1 1/2 VEZ), MEDINDO (1,20 X 2,10)M, CONFORME PADRAO ESPECIFICACAO(OES):- ENERGISA, BIFASICO 0 A 10,1 KW</t>
  </si>
  <si>
    <t>MEMORIAL DE CÁLCULO</t>
  </si>
  <si>
    <t>CENTRO DE MÚLTIPLO USO DA VILA QUEBRACHO</t>
  </si>
  <si>
    <t>3,00 X 1,50 = 4,50M2</t>
  </si>
  <si>
    <t>05 MESES DE OBRA</t>
  </si>
  <si>
    <t>01 UNIDADE</t>
  </si>
  <si>
    <t>INSTALACAO PROVISORIA DE AGUA E ESGOTO</t>
  </si>
  <si>
    <t>ATERRO MANUAL EM CAMADAS DE 20 CM, UMIDECIDAS E FORTEMENTE APILOADAS, COM AQUISIÇÃO DE TERRA</t>
  </si>
  <si>
    <t>03.01.08</t>
  </si>
  <si>
    <t>03.01.09</t>
  </si>
  <si>
    <t>03.01.10</t>
  </si>
  <si>
    <t>03.01.11</t>
  </si>
  <si>
    <t>03.01.12</t>
  </si>
  <si>
    <t>03.01.13</t>
  </si>
  <si>
    <t>SINAPI 94229</t>
  </si>
  <si>
    <t>RUFO EM CHAPA DE AÇO GALVANIZADO NÚMERO 24, CORTE DE 25 CM, INCLUSO TRANSPORTE</t>
  </si>
  <si>
    <t>RUFO PINGADEIRA EM CHAPA DE AÇO GALVANIZADO NÚMERO 24, CORTE DE 25 CM, INCLUSO TRANSPORTE</t>
  </si>
  <si>
    <t>03 UNIDADES</t>
  </si>
  <si>
    <t>02 UNIDADES</t>
  </si>
  <si>
    <t>05 UNIDADES</t>
  </si>
  <si>
    <t>CABO DE COBRE FLEXÍVEL ISOLADO, 4 MM², ANTI-CHAMA 450/750 V, PARA CIRCUITOS TERMINAIS - FORNECIMENTO E INSTALAÇÃO. AF_12/2015 (BRANCO)</t>
  </si>
  <si>
    <t>02 ROLO DE 100,00M</t>
  </si>
  <si>
    <t>01 ROLO DE 100,00M</t>
  </si>
  <si>
    <t>CABO DE COBRE FLEXÍVEL ISOLADO, 2,5 MM², ANTI-CHAMA 450/750 V, PARA CIRCUITOS TERMINAIS - FORNECIMENTO E INSTALAÇÃO. AF_12/2015 (BRANCO)</t>
  </si>
  <si>
    <t>CABO DE COBRE FLEXÍVEL ISOLADO, 1,5 MM², ANTI-CHAMA 450/750 V, PARA CIRCUITOS TERMINAIS - FORNECIMENTO E INSTALAÇÃO. AF_12/2015 (AMARELO)</t>
  </si>
  <si>
    <t>11 UNIDADES</t>
  </si>
  <si>
    <t>16 UNIDADES</t>
  </si>
  <si>
    <t>50,00 METROS</t>
  </si>
  <si>
    <t>04 UNIDADES</t>
  </si>
  <si>
    <t>18 UNIDADES</t>
  </si>
  <si>
    <t>06 UNIDADES</t>
  </si>
  <si>
    <t>06 FITAS DE 20,00M = 120,00M</t>
  </si>
  <si>
    <t>03  UNIDADES</t>
  </si>
  <si>
    <t>TUBULAÇÃO DE 40MM = 2,00M</t>
  </si>
  <si>
    <t>TOTAL DE TUBULAÇÃO EMBUTIDA 30,00M</t>
  </si>
  <si>
    <t>25 UNIDADES</t>
  </si>
  <si>
    <t>10 UNIDADES</t>
  </si>
  <si>
    <t>07 UNIDADES</t>
  </si>
  <si>
    <t>CAIXA SIFONADA, PVC, DN 150 X 185 X 75 MM, FORNECIDA E INSTALADA EM RAMAIS DE ENCAMINHAMENTO DE ÁGUA PLUVIAL. AF_06/2022</t>
  </si>
  <si>
    <t>AGESUL 1201007146</t>
  </si>
  <si>
    <t>QUADRO DE DISTRIBUICAO COM 32 A 42 DISJUNTORES</t>
  </si>
  <si>
    <t>SINAPI 93672</t>
  </si>
  <si>
    <t>DISJUNTOR TRIPOLAR TIPO DIN, CORRENTE NOMINAL DE 40A - FORNECIMENTO E INSTALAÇÃO. AF_10/2020</t>
  </si>
  <si>
    <t>AGESUL 1201005168</t>
  </si>
  <si>
    <t>DISPOSITIVO DR, 4 POLOS, SENSIBILIDADE DE 30MA, CORRENTE DE 40 A, TIPO AC FORNECIMENTO E INSTALACAO</t>
  </si>
  <si>
    <t>AGESUL 1201005132</t>
  </si>
  <si>
    <t>DISPOSITIVO DPS CLASSE II, 1 POLO, TENSAO MAXIMA DE 175 V, CORRENTE MAXIMA DE *20* KA(TIPO AC)</t>
  </si>
  <si>
    <t>SINAPI 93655</t>
  </si>
  <si>
    <t>AGESUL 1201006000</t>
  </si>
  <si>
    <t>CONECTOR METALICO TIPO PARAFUSO FENDIDO (SPLIT BOLT), COM SEPARADOR DE CABOS BIMETALICOS, PARA CABOS ATE 70 MM2 - FORNECIMENTO E INSTALACAO</t>
  </si>
  <si>
    <t>AGESUL 1201003086</t>
  </si>
  <si>
    <t>SINAPI - 96972 - CORDOALHA DE COBRE NU 35 MM2, NAO ENTERRADA, COM ISOLADOR - FORNECIMENTO E INSTALACAO. AF_12/2017 /M</t>
  </si>
  <si>
    <t>TOTAL CORDOALHA = 10,00M</t>
  </si>
  <si>
    <t>AGESUL 1201001006</t>
  </si>
  <si>
    <t>SINAPI - 97607 - LUMINARIA ARANDELA TIPO TARTARUGA, DE SOBREPOR, COM 1 LAMPADA LED DE 6 W, SEM REATOR - FORNECIMENTO E INSTALACAO. AF_02/2020</t>
  </si>
  <si>
    <t>SINAPI 102176</t>
  </si>
  <si>
    <t>13 UNIDADES</t>
  </si>
  <si>
    <t>SINAPI 87273</t>
  </si>
  <si>
    <r>
      <t>JOELHO 90 GRAUS COM BUCHA DE LATÃO, PVC, SOLDÁVEL, DN 25MM, X 1/2</t>
    </r>
    <r>
      <rPr>
        <sz val="8"/>
        <rFont val="Wingdings"/>
        <charset val="2"/>
      </rPr>
      <t>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INSTALADO EM RAMAL OU SUB-RAMAL DE ÁGUA - FORNECIMENTO E INSTALAÇÃO.
AF_12/2014</t>
    </r>
  </si>
  <si>
    <r>
      <t>INSTALAÇÕES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ELETRICAS</t>
    </r>
  </si>
  <si>
    <t>1.1</t>
  </si>
  <si>
    <t>Aço CA-50 médio (1/4'' a 3/8''- 6,3 a 10,0mm)</t>
  </si>
  <si>
    <t>1.2</t>
  </si>
  <si>
    <t>1.3</t>
  </si>
  <si>
    <t>1.4</t>
  </si>
  <si>
    <t>Óleo Diesel</t>
  </si>
  <si>
    <t>l</t>
  </si>
  <si>
    <t>Assunto:</t>
  </si>
  <si>
    <t>Unidade :</t>
  </si>
  <si>
    <t>Composição</t>
  </si>
  <si>
    <t>Descrição</t>
  </si>
  <si>
    <t>BLOCO PRÉ-MOLDADO 0,60X0,60X0,20M</t>
  </si>
  <si>
    <t>SINAPI 96546</t>
  </si>
  <si>
    <t>Concreto fck=25 MPa controle tipo B brita 1 e 2</t>
  </si>
  <si>
    <t xml:space="preserve">Lançamento e aplicaçäo de concreto </t>
  </si>
  <si>
    <t>SINAPI 4221</t>
  </si>
  <si>
    <t>1.5</t>
  </si>
  <si>
    <t>GUINDAUTO HIDRÁULICO, CAPACIDADE MÁXIMA DE CARGA 6200 KG, MOMENTO MÁXIMO DE CARGA 11,7 TM, ALCANCE MÁXIMO HORIZONTAL 9,70 M, INCLUSIVE CAMINHÃO TOCO PBT 16.000 KG, POTÊNCIA DE 189 CV - CHP DIURNO. AF_06/2014</t>
  </si>
  <si>
    <t>h</t>
  </si>
  <si>
    <t>PILAR PRÉ-MOLDADO (SECÇÃO VARIÁVEL)</t>
  </si>
  <si>
    <t>VIGA AÉREA (SECÇÃO VARIÁVEL</t>
  </si>
  <si>
    <t>LAJE PRE MOLDADA</t>
  </si>
  <si>
    <t>1.6</t>
  </si>
  <si>
    <t>1.7</t>
  </si>
  <si>
    <t>SINAPI 103322</t>
  </si>
  <si>
    <t>ALVENARIA DE VEDAÇÃO DE BLOCOS CERÂMICOS FURADOS NA VERTICAL DE 9X19X39 CM (ESPESSURA 9 CM) E ARGAMASSA DE ASSENTAMENTO COM PREPARO EM BETONEIRA. AF_12/2021</t>
  </si>
  <si>
    <t>SINAPI 87531</t>
  </si>
  <si>
    <t>EMBOÇO, PARA RECEBIMENTO DE CERÂMICA, EM ARGAMASSA TRAÇO 1:2:8, PREPARO MECÂNICO COM BETONEIRA 400L, APLICADO MANUALMENTE EM FACES INTERNAS DE PAREDES, PARA AMBIENTE COM ÁREA ENTRE 5M2 E 10M2, ESPESSURA DE 20MM</t>
  </si>
  <si>
    <t>06.01.02</t>
  </si>
  <si>
    <t>06.03.02</t>
  </si>
  <si>
    <t>06.03.03</t>
  </si>
  <si>
    <t>INSTALAÇÕES HIROSANITÁRIAS</t>
  </si>
  <si>
    <t>CALHA EM CHAPA DE AÇO GALVANIZADO NÚMERO 24, DESENVOLVIMENTO DE 60 CM</t>
  </si>
  <si>
    <t>MEMÓRIA DE CÁLCULO</t>
  </si>
  <si>
    <t>VIGA AÉREA (SECÇÃO VARIÁVEL)</t>
  </si>
  <si>
    <t>CALHA EM CHAPA DE AÇO GALVANIZADO NÚMERO 24, DESENVOLVIMENTO DE 100 CM</t>
  </si>
  <si>
    <t>BLOCO PRÉ MOLDADO 0,60X0,60X0,20M (v=0,07m3) 38 UNIDADES</t>
  </si>
  <si>
    <t>PAINEL ESTRUTURAL (BLOCO CERÂMICO 9X19X19) C/NERVURA DE CONCRETO ARMADO</t>
  </si>
  <si>
    <t>CASA DE ABRIGO</t>
  </si>
  <si>
    <t>RUA ANAURELICE</t>
  </si>
  <si>
    <t>INSTALAÇÕES HIDROSANITÁRIAS</t>
  </si>
  <si>
    <t>01 VALA DE 20,00X0,50X0,30 = 3,00M3</t>
  </si>
  <si>
    <t>TUIBULAÇÃO ENTERRADA = 20,00</t>
  </si>
  <si>
    <t>TUBULAÇÃO AÉREA = 30,00M</t>
  </si>
  <si>
    <t>TUBULAÇÃO EMBUTIDA = 30,00M</t>
  </si>
  <si>
    <t>TOTAL = 30,00 + 30,00 + 20,00 = 80,00M</t>
  </si>
  <si>
    <t>REGISTRO DE PRESSÃO BRUTO, LATÃO, ROSCÁVEL, 3/4", COM ACABAMENTO E CANOPLA CROMADOS - FORNECIMENTO E INSTALAÇÃO. AF_08/2021</t>
  </si>
  <si>
    <t>20 UNIDADES</t>
  </si>
  <si>
    <t>VALA PARA TUBO DE 40MM = 9,00M</t>
  </si>
  <si>
    <t>VALA PARA TUBO DE 50MM = 16,00M</t>
  </si>
  <si>
    <t>VALA PARA TUBO DE 100MM = 57,00M</t>
  </si>
  <si>
    <t>TOTAL = 9,00 + 16,00 + 57,00 = 82,00M X 0,40 X 0,30 = 9,84M3</t>
  </si>
  <si>
    <t>TUBULAÇÃO DE 50MM = 2,00M</t>
  </si>
  <si>
    <t>TOTAL = 2,00 + 2,00 = 4,00M</t>
  </si>
  <si>
    <t>SOMATÓRIA TUBO DE 40MM = 12,00M</t>
  </si>
  <si>
    <t>SOMATÓRIA TUBO DE 50MM = 24,00M</t>
  </si>
  <si>
    <t>SOMATÓRIA TUBO DE 100MM  = 60,00M</t>
  </si>
  <si>
    <t>08 UNIDADES</t>
  </si>
  <si>
    <t>14 DESCIDA DE 3,50M = 49,00M</t>
  </si>
  <si>
    <t>14 DESCIDAS COM 03 JOELHOS = 42 UNIDADES</t>
  </si>
  <si>
    <t>SINAPI 92023</t>
  </si>
  <si>
    <t>INTERRUPTOR SIMPLES (1 MÓDULO) COM 1 TOMADA DE EMBUTIR 2P+T 10 A, INCLUINDO SUPORTE E PLACA</t>
  </si>
  <si>
    <t>04 Uunidades</t>
  </si>
  <si>
    <t>TUBULAÇÃO ENTERRADA = 20,00M X 0,50 X 0,30 = 3,00M3</t>
  </si>
  <si>
    <t>LUMINARIA TUBULAR LED, REF. CALHA SLIN (2X18W), 3.250LM, 120CM LINEAR, DA MARCA OU SIMILAR - FORNECIMENTO E INSTALACAO /UN</t>
  </si>
  <si>
    <t>37 UNIDADES</t>
  </si>
  <si>
    <t>DISJUNTOR MONOPOLAR TIPO DIN, CORRENTE NOMINAL DE 16A - FORNECIMENTO E INSTALAÇÃO. AF_10/2020</t>
  </si>
  <si>
    <t>DISJUNTOR MONOPOLAR TIPO DIN, CORRENTE NOMINAL DE 16A - FORNECIMENTO INSTALAÇÃO. AF_10/2020</t>
  </si>
  <si>
    <t>SINAPI 93654</t>
  </si>
  <si>
    <t>SINAPI 93662</t>
  </si>
  <si>
    <t>DISJUNTOR BIPOLAR TIPO DIN, CORRENTE NOMINAL DE 20A - FORNECIMENTO E INSTALAÇÃO. AF_10/2020</t>
  </si>
  <si>
    <t>SINAPI 92981</t>
  </si>
  <si>
    <t>CABO DE COBRE FLEXÍVEL ISOLADO, 16 MM², ANTI-CHAMA 450/750 V, PARA DISTRIBUIÇÃO</t>
  </si>
  <si>
    <t>TOTAL DE CABO = 150,00M</t>
  </si>
  <si>
    <t>01 ROLO DE 50,00M</t>
  </si>
  <si>
    <t>TERRENO = 13,62M X 31,09M  = 423,44M2</t>
  </si>
  <si>
    <t>PERIMETRO DA OBRA = 68,31M</t>
  </si>
  <si>
    <t>AGESUL 1301002018</t>
  </si>
  <si>
    <t>LAVATORIO DE LOUCA BRANCA REF. L 91.17, COM COLUNA REF. C 9.17, AMBOS DA LINHA RAVENA, DA DECA OU SIMILAR, INCLUSIVE PERTENCES (VALVULA, SIFAO E ENGATE CROMADOS) /UN</t>
  </si>
  <si>
    <t>SINAPI 93441</t>
  </si>
  <si>
    <t>BANCADA GRANITO CINZA 150 X 60 CM, COM CUBA DE EMBUTIR DE AÇO, VÁLVULA AMERICANA EM METAL, SIFÃO FLEXÍVEL EM PVC, ENGATE FLEXÍVEL 30 CM, TORNEIRA CROMADA LONGA, DE PAREDE, 1/2 OU 3/4, P/ COZINHA, PADRÃO POPULAR - FORNEC. E INSTALAÇÃO. AF_01/2020</t>
  </si>
  <si>
    <t>SINAPI 86919</t>
  </si>
  <si>
    <t>TANQUE DE LOUÇA BRANCA COM COLUNA, 30L OU EQUIVALENTE, INCLUSO SIFÃO FLEXÍVEL EM PVC, VÁLVULA METÁLICA E TORNEIRA DE METAL CROMADO PADRÃO MÉDIO - FORNECIMENTO E INSTALAÇÃO. AF_01/2020</t>
  </si>
  <si>
    <t>01 UINIDADE</t>
  </si>
  <si>
    <t>CALÇADA EXTERNA FUNDOS: 32,30M2</t>
  </si>
  <si>
    <t>CALÇADA EXTERNA FRONTAL: 13,27M2</t>
  </si>
  <si>
    <t>TOTAL = 45,57M2</t>
  </si>
  <si>
    <t>ÁREA DE CALÇADA = 45,57M2</t>
  </si>
  <si>
    <t>ÁREA DE PISO CERÂMICO = 131,77M2</t>
  </si>
  <si>
    <t>ÁREA DE REVESTIMENTO DE PAREDE = 140,00M2</t>
  </si>
  <si>
    <t>06 PORTAS DE 0,80 X 2,10 = 10,08M2</t>
  </si>
  <si>
    <t>01 PORTA DE 2,50 X 2,45 = 6,12M2</t>
  </si>
  <si>
    <t>01 PORTA DE 1,50 X 2,10 = 3,15M2</t>
  </si>
  <si>
    <t>TOTAL PORTAS DE VIDRO = 6,12 + 3,15  =  9,27M2</t>
  </si>
  <si>
    <t>04 LAVATÓRIOS/TANQUE</t>
  </si>
  <si>
    <t>03 BACIAS</t>
  </si>
  <si>
    <t>01 JANELÃO VIDRO TEMPERADO DE 2,10X2,50M = 5,25M2</t>
  </si>
  <si>
    <t>02 JANELA DE CORRER FERRO/VIDRO DE 2,00X1,00 = 4,00M2</t>
  </si>
  <si>
    <t xml:space="preserve">01 JANELA DE CORRER FERRO/VIDRO DE 1,50X1,00M = 1,50M2 </t>
  </si>
  <si>
    <t>01 VENEZIANA DE 1,50X1,00M = 1,50M2</t>
  </si>
  <si>
    <t>02 VENEZIANA DE 2,00X1,00M = 4,00M2</t>
  </si>
  <si>
    <t>03 MAXI-MOAR FERRO/VIDRO DE 0,60X0,60M = 1,08M2</t>
  </si>
  <si>
    <t>TOTAL JANELAS DE VIDRO = 5,25 + 1,50 + 4,00 + 1,50 + 4,00 + 1,08 = 17,33M2</t>
  </si>
  <si>
    <t>LIMPEZA DE JANELA FERRO/VIDRO. AF_04/2019</t>
  </si>
  <si>
    <t>LIMPEZA DE JANELA FERRO/VIDRO AF_04/2019</t>
  </si>
  <si>
    <t>SOMATÓRIA DE TODAS AS PAREDES PRÉ-MOLDADAS EM PROJETO = 349,23M2</t>
  </si>
  <si>
    <t xml:space="preserve">ÁREA DE COBERTURA = 114,00M2              </t>
  </si>
  <si>
    <t>SOMATÓRIA DAS CALHAS EM PROJETO = 32,32M</t>
  </si>
  <si>
    <t>SOMATÓRIA DE TODOS OS RUFOS LATERAIS E DE TOPO = 42,72M</t>
  </si>
  <si>
    <t>SOMATÓRIA DE TODOS OS RUFOS PINGADEIRA = 73,31M</t>
  </si>
  <si>
    <t>01 UNIDADES</t>
  </si>
  <si>
    <t>MEDIO, 80X210CM, ESPESSURA DE 3,5CM, ITENS INCLUSOS: DOBRADICAS, MONTAGEM E INSTALACAO DO BATENTE, SEM FECHADURA - FORNECIMENTO E INSTALACAO. AF_12/2019</t>
  </si>
  <si>
    <t>BAMHEIRO DOS DORMITÓRIOS: 73,08M2</t>
  </si>
  <si>
    <t>COZINHA: 35,28M2</t>
  </si>
  <si>
    <t>ÁREA DE SERVIÇO: 30,80M2</t>
  </si>
  <si>
    <t>TOTAL DE REVESTIMENTO = 73,08 + 35,28 + 30,80 = 139,16M2</t>
  </si>
  <si>
    <t>AGESUL 2001004042</t>
  </si>
  <si>
    <t>02 GRADIL DE 2,40X1,00M = 4,80M2</t>
  </si>
  <si>
    <t>GRADIL EM METALON, H=1,80M, INCLUSIVE BROCA DE 25CM (0,80M), PINTURA EM FUNDO ANTICORROSIVO (2 DEMAOS) E ESMALTE EM 2 DEMAOS</t>
  </si>
  <si>
    <t>GRADIL EM METALON, H=1,00M, INCLUSIVE BROCA DE 25CM (0,80M), PINTURA EM FUNDO ANTICORROSIVO (2 DEMAOS) E ESMALTE EM 2 DEMAOS</t>
  </si>
  <si>
    <t>SINAPI 94562</t>
  </si>
  <si>
    <t>JANELA FERRO DE CORRER 04 FOLHAS DE 1,50M X 1,00M</t>
  </si>
  <si>
    <t>JANELA VENEZIANA DE FERRO DE CORRER 04 FOLHAS DE 1,50M X 1,00M</t>
  </si>
  <si>
    <t>JANELA VENEZIANA DE FERRO DE CORRER 04 FOLHAS DE 2,00M X 1,00M</t>
  </si>
  <si>
    <t>06.01.04</t>
  </si>
  <si>
    <t>SINAPI 94559</t>
  </si>
  <si>
    <t>JANELA FERRO MAXI MOAR DE 0,60M X 0,60M</t>
  </si>
  <si>
    <t>06.01.03</t>
  </si>
  <si>
    <t>06.01.05</t>
  </si>
  <si>
    <t>INSTALAÇÃO DE VIDRO LAMINADO, E = 8 MM (4+4), ENCAIXADO EM PERFIL U. AF_01/2021_ PORTA CORRER 4F 2,50X2,45M (01 UNID)</t>
  </si>
  <si>
    <t>01 PORTA DE 2,50X2,45M = 6,13M2</t>
  </si>
  <si>
    <t>INSTALAÇÃO DE VIDRO LAMINADO, E = 8 MM (4+4), ENCAIXADO EM PERFIL U. AF_01/2021_JANELA FIXA DE 2,10X2,30M</t>
  </si>
  <si>
    <t>01 JANELA FIXA DE 2,10X2,30M = 4,83M2</t>
  </si>
  <si>
    <t>ÁREA DE APILOAMENTO = ÁREA CONSTRUÍDA = 131,78M2</t>
  </si>
  <si>
    <t>ÁREA DE CONTRAPISO = ÁREA CONSTRUÍDA = 131,78M2</t>
  </si>
  <si>
    <t>ÁREA DE PISO CERÂMICO = ÁREA CONSTRUÍDA = 131,78M2</t>
  </si>
  <si>
    <t>PERÍMETRO DE RODAPE = 88,67M</t>
  </si>
  <si>
    <t>31 ESCAVAÇÃO PARA BLOCO PRÉ MOLDADO 0,80 X 0,80 X 0,50M = 9,92M3</t>
  </si>
  <si>
    <t>14 SAPATA TIPO TUBULÃO PARA PILAR 1,50 X 0,60 X 0,80 = 10,08M3</t>
  </si>
  <si>
    <t>45 ESTACAS DE 6,00M = 270,00M</t>
  </si>
  <si>
    <t>92,50M DE ESCAVAÇÃO PARA BALDRAME DE PAREDE  0,30 X 0,20 = 5,55M3</t>
  </si>
  <si>
    <t>TOTAL DAS ESCAVAÇÕES = 9,92 + 10,08 + 5,55 = 25,55M3</t>
  </si>
  <si>
    <t>31 APILOAMENTO PARA BLOCO PRÉ-MOLDADO 0,80 X 0,80 = 19,84M2</t>
  </si>
  <si>
    <t>14 APILOAMENTO PARA SAPATA TIPO TULÃO 0,80 X 0,60 = 6,72M2</t>
  </si>
  <si>
    <t>APILOAMENTO PARA BALDRAME DE PAREDE 92,50 X 0,30 = 27,75M2</t>
  </si>
  <si>
    <t>TOTAL APILOAMENTO= 19,84 + 6,72 + 27,75 = 34,31M2</t>
  </si>
  <si>
    <t>31 REATERRO DE BLOCO PRÉ-MOLDADO ((0,80X0,80X0,40)-(0,60X0,60X0,20)) = 5,70M3</t>
  </si>
  <si>
    <t>REATERRO DE VALA PARA PAREDE PRE MOLDADA 0,18 X 0,20 X 92,50 = 3,66M3</t>
  </si>
  <si>
    <t>TOTAL REATERRO APILOADO = 5,70 + 3,66  = 9,36M3</t>
  </si>
  <si>
    <t>31 LASTRO PARA BLOCO PRÉ MOLDADO 0,80 X 0,80 X 0,10 = 1,98M3</t>
  </si>
  <si>
    <t>14 SAPATA TIPO TUBUULÃO 1,50 X 0,60 X 0,80 = 10,08M3</t>
  </si>
  <si>
    <t>TOTAL DE CONCRETO = 1,98 + 10,08 = 12,06M3</t>
  </si>
  <si>
    <t>O MESMO VOLUME DE CONCRETO = 12,06M3</t>
  </si>
  <si>
    <t>ATERRO DE 10CM EM TODA A AREA INTERNA = 131,77 X 0,20 = 26,35 + 30% EMP. = 34,26M3</t>
  </si>
  <si>
    <t>BLOCO PRÉ-MOLDADO = 31 UNIDADES X 0,60 X 0,60 X 0,20 = 2,32M3</t>
  </si>
  <si>
    <t>PL01 COLUNAS PRÉ-MOLDADAS DE CONCRETO 0,15M X 0,30M X 7,60M (V=0,35M3) 01 UNIDADE</t>
  </si>
  <si>
    <t>PL01 01 UNIDADE X 0,15 X 0,30 X 7,60 = 0,35M3</t>
  </si>
  <si>
    <t>PL02 01 UNIDADE X 0,15/0,30 X 0,30 X 6,65= 0,47M3</t>
  </si>
  <si>
    <t>PL02 COLUNAS PRÉ-MOLDADAS DE CONCRETO 0,15/0,30M X 0,30M X 6,65M (V=0,47M3) 01 UNIDADE</t>
  </si>
  <si>
    <t>PL03 03 UNIDADES X 0,15 X 0,30 X 6,65 = 0,90M3</t>
  </si>
  <si>
    <t>PL03 COLUNAS PRÉ-MOLDADAS DE CONCRETO 0,15M X 0,30M X 6,65M (V=0,90M3) 03 UNIDADES</t>
  </si>
  <si>
    <t>PL04 COLUNAS PRÉ-MOLDADAS DE CONCRETO 0,15M X 0,30/50M X 7,60M (V=0,47M3) 01 UNIDADE</t>
  </si>
  <si>
    <t>PL05 COLUNAS PRÉ-MOLDADAS DE CONCRETO 0,15M X 0,30M X 8,20M (V=0,74M3) 02 UNIDADES</t>
  </si>
  <si>
    <t>PL05 02 UNIDADES X 0,15 X 0,30 X 8,20M = 0,74M3</t>
  </si>
  <si>
    <t>PL04 01 UNIDADE X 0,15 X 0,30/50 X 7,60 = 0,47M3</t>
  </si>
  <si>
    <t>PL06 COLUNAS PRÉ-MOLDADAS DE CONCRETO 0,12M X 0,20M X 3,70M (V=0,54M3) 06 UNIDADES</t>
  </si>
  <si>
    <t>PL06 06 UNIDADES X 0,12 X0,20 X 3,70M = 0,54M3</t>
  </si>
  <si>
    <t>VG02 01 UNIDADE X 0,12 X 0,40 X 5,22 = 0,25M3</t>
  </si>
  <si>
    <t>VG02 VIGA PRÉ-MOLDADA AÉREA 0,12M X 0,40M X 5,22M (V=0,25M3)</t>
  </si>
  <si>
    <t>VG01 VIGA PRÉ-MOLDADA AÉREA 0,12M X 0,40M X 3,22M (V=0,31M3) 02 UNIDADES</t>
  </si>
  <si>
    <t>VG01 02 UNIDADES X 0,12 X 0,40 X 3,22 = 0,31M3</t>
  </si>
  <si>
    <t>VG03 01 UNIDADE X 0,12 X 0,30 X 3,00 = 0,11M3</t>
  </si>
  <si>
    <t>VG03 VIGA PRÉ-MOLDADA AÉREA 0,12M X 0,30M X 3,00M (V=0,11M3)</t>
  </si>
  <si>
    <t>VG04 01 UNIDADE X 0,12 X 0,30 X 2,68 = 0,10M3</t>
  </si>
  <si>
    <t>VG04 VIGA PRÉ-MOLDADA AÉREA 0,12M X 0,30M X 2,68M (V=0,10M3)</t>
  </si>
  <si>
    <t>VG05 VIGA PRÉ-MOLDADA AÉREA 0,12M X 0,30M X 1,93M (V=0,07M3)</t>
  </si>
  <si>
    <t>VG06 01 UNIDADE X 0,12 X 0,40 X 5,64M =  0,28M3</t>
  </si>
  <si>
    <t>VG05 01 UNIDADE X 0,12 X 0,30 X 1,93M =  0,07M3</t>
  </si>
  <si>
    <t>VG05 VIGA PRÉ-MOLDADA AÉREA 0,12M X 0,40M X 5,64M (V=0,28M3)</t>
  </si>
  <si>
    <t>L01 01 UNIDADE X 2,97 X 1,69 X 0,08 = 0,38M3</t>
  </si>
  <si>
    <t>L01 LAJE PRÉ-MOLDADA 2,97M X 1,69M (V=0,38M3)</t>
  </si>
  <si>
    <t>L02 01 UNIDADE X 2,97 X 1,69 X 0,08 = 0,38M3</t>
  </si>
  <si>
    <t>L02 LAJE PRÉ-MOLDADA 2,97M X 1,69M (V=0,38M3)</t>
  </si>
  <si>
    <t>L03 LAJE PRÉ-MOLDADA 2,97M X 2,47MM C/VIGA INVERTIDA (V=0,65M3)</t>
  </si>
  <si>
    <t>L05 LAJE PRÉ-MOLDADA 2,97M X 2,42M C/VIGA INVERTIDA (V=0,64M3)</t>
  </si>
  <si>
    <t>L04 LAJE PRÉ-MOLDADA 2,97M X 2,47M C/VIGA INVERTIDA (V=0,65M3)</t>
  </si>
  <si>
    <t>L05 01 UNIDADE X 2,97 X 2,42  X 0,08 = 0,64M3 COM VIGA INV.</t>
  </si>
  <si>
    <t>L04 01 UNIDADE X 2,97 X 2,47 X 0,08 = 0,65M3 COM VIGA INV.</t>
  </si>
  <si>
    <t>L03 01 UNIDADE X 2,97 X 2,47 X 0,08 = 0,65M3 COM VIGA INV.</t>
  </si>
  <si>
    <t>L06 01 UNIDADE X 2,97 X 2,42  X 0,08 = 0,64M3 COM VIGA INV.</t>
  </si>
  <si>
    <t>L06 LAJE PRÉ-MOLDADA 2,97M X 2,42M C/VIGA INVERTIDA (V=0,64M3)</t>
  </si>
  <si>
    <t>L07 01 UNIDADE X 1,21 X 2,95 0,08 = 0,29M3</t>
  </si>
  <si>
    <t>L07 LAJE PRÉ-MOLDADA 1,21M X 2,95M  (V=0,29M3)</t>
  </si>
  <si>
    <t>L08 01 UNIDADE X 3,50 X 2,95 X 0,08 = 0,90M3</t>
  </si>
  <si>
    <t>L08 LAJE PRÉ-MOLDADA 3,50M X 2,95M C/VIGA INVERTIDA (V=0,90M3)</t>
  </si>
  <si>
    <t>L09 01 UNIDADE X 1,21 X 2,95 X 0,08 = 0,29M3</t>
  </si>
  <si>
    <t>L09 LAJE PRÉ-MOLDADA 1,21M X 2,95M  (V=0,29M3)</t>
  </si>
  <si>
    <t>L10 01 UNIDADE X 1,73 X 2,96 X 0,08 = 0,41M3</t>
  </si>
  <si>
    <t>L10 LAJE PRÉ-MOLDADA 1,73M X 2,96M  (V=0,41M3)</t>
  </si>
  <si>
    <t>L11 01 UNIDADE X 3,27 X 2,98 X0,08 = 0,78M3</t>
  </si>
  <si>
    <t>L11 LAJE PRÉ-MOLDADA 3,27M X 2,98M  (V=0,78M3)</t>
  </si>
  <si>
    <t>L12 01 UNIDADE X 3,50 X 2,88 X 0,08 = 0,88M3</t>
  </si>
  <si>
    <t>L12 LAJE PRÉ-MOLDADA 3,50M X 2,88M C/VIGA INVERTIDA (V=0,88M3)</t>
  </si>
  <si>
    <t>L13 01 UNIDADE X 2,50 X 2,91 X 0,08 = 0,64M3</t>
  </si>
  <si>
    <t>L13 LAJE PRÉ-MOLDADA 2,50M X 2,91M C/VIGA INVERTIDA (V=0,64M3)</t>
  </si>
  <si>
    <t>L14 01 UNIDADE X 2,50 X 2,91 X 0,08 = 0,64M3</t>
  </si>
  <si>
    <t>L14 LAJE PRÉ-MOLDADA 2,50M X 2,91M C/VIGA INVERTIDA (V=0,64M3)</t>
  </si>
  <si>
    <t>L15 01 UNIDADE X 3,55 X 2,18 X 0,08 = 0,62M3</t>
  </si>
  <si>
    <t>L15 LAJE PRÉ-MOLDADA 3,55M X 2,18M  (V=0,62M3)</t>
  </si>
  <si>
    <t>L16 01 UNIDADE X 3,71 X 2,18 X 0,08 = 0,65M3</t>
  </si>
  <si>
    <t>L16 LAJE PRÉ-MOLDADA 3,71M X 2,18MM  (V=0,65M3)</t>
  </si>
  <si>
    <t>03.01.14</t>
  </si>
  <si>
    <t>03.01.15</t>
  </si>
  <si>
    <t>03.01.16</t>
  </si>
  <si>
    <t>03.01.17</t>
  </si>
  <si>
    <t>03.01.18</t>
  </si>
  <si>
    <t>03.01.19</t>
  </si>
  <si>
    <t>03.01.20</t>
  </si>
  <si>
    <t>03.01.21</t>
  </si>
  <si>
    <t>03.01.22</t>
  </si>
  <si>
    <t>03.01.23</t>
  </si>
  <si>
    <t>03.01.24</t>
  </si>
  <si>
    <t>03.01.25</t>
  </si>
  <si>
    <t>03.01.26</t>
  </si>
  <si>
    <t>10.04</t>
  </si>
  <si>
    <t>10.05</t>
  </si>
  <si>
    <t>10.06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</si>
  <si>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</si>
  <si>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</si>
  <si>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</si>
  <si>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</si>
  <si>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</si>
  <si>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</si>
  <si>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</si>
  <si>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</si>
  <si>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</si>
  <si>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</si>
  <si>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</si>
  <si>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</si>
  <si>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</si>
  <si>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11.01.14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</si>
  <si>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</si>
  <si>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</si>
  <si>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</si>
  <si>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</si>
  <si>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</si>
  <si>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</si>
  <si>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</si>
  <si>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</si>
  <si>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</si>
  <si>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</si>
  <si>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</si>
  <si>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</si>
  <si>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</si>
  <si>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</si>
  <si>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11.02.15</t>
  </si>
  <si>
    <t>11.03.01</t>
  </si>
  <si>
    <t>11.03.02</t>
  </si>
  <si>
    <t>12.04</t>
  </si>
  <si>
    <t>12.05</t>
  </si>
  <si>
    <t>12.06</t>
  </si>
  <si>
    <t>12.07</t>
  </si>
  <si>
    <t>12.08</t>
  </si>
  <si>
    <t>12.09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</si>
  <si>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</si>
  <si>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</si>
  <si>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</si>
  <si>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</si>
  <si>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</si>
  <si>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</si>
  <si>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</si>
  <si>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</si>
  <si>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</si>
  <si>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</si>
  <si>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</si>
  <si>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</si>
  <si>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</si>
  <si>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</si>
  <si>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</si>
  <si>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</si>
  <si>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</si>
  <si>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</si>
  <si>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</si>
  <si>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</si>
  <si>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</si>
  <si>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</si>
  <si>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</si>
  <si>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</si>
  <si>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</si>
  <si>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</si>
  <si>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</si>
  <si>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</si>
  <si>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</si>
  <si>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</si>
  <si>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</si>
  <si>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</si>
  <si>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</si>
  <si>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</si>
  <si>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</si>
  <si>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</si>
  <si>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42.13</t>
  </si>
  <si>
    <t>ÁREA TOTAL DAS PAREDES EXTERNAS + PLATIBANDAS = 307,63M2</t>
  </si>
  <si>
    <t>01 JANELA 1,50X1,00 = 3,00M2</t>
  </si>
  <si>
    <t>02 JANELA 2,00X1,00 = 8,00M2</t>
  </si>
  <si>
    <t>01 VENEZIANA 1,50X1,00 = 3,00M2</t>
  </si>
  <si>
    <t>02 VENEZIANA 2,00X1,00 = 8,00M2</t>
  </si>
  <si>
    <t>03 MAXI MOAR DE 0,60X0,60 = 2,16M2</t>
  </si>
  <si>
    <t>TOTAL = 3,00 + 8,00 + 3,00 + 8,00 + 2,16 = 24,16M2</t>
  </si>
  <si>
    <t>AGESUL 1901003193</t>
  </si>
  <si>
    <t xml:space="preserve">PINTURA COM TINTA ALQUÍDICA DE FUNDO E ACABAMENTO (ESMALTE SINTÉTICO ) APLICADA A ROLO OU PINCEL SOBRE SUPERFÍCIES METÁLICAS </t>
  </si>
  <si>
    <t>ÁREA TOTAL DAS PAREDES INTERNAS + LAJES = 385,40M2</t>
  </si>
  <si>
    <t>06 PORTAS 0,80 X 2,10 = 2(6X0,80X2,10) = 20,16M2</t>
  </si>
  <si>
    <t>06 BATENTES 6(2,10+0,80+2,10)X0,20)=6,00M2</t>
  </si>
  <si>
    <t>TOTAL = 20,16 + 6,00 = 26,16M2</t>
  </si>
  <si>
    <t>09.01.01</t>
  </si>
  <si>
    <t>09.01.02</t>
  </si>
  <si>
    <t>09.01.03</t>
  </si>
  <si>
    <t>09.02.01</t>
  </si>
  <si>
    <t>09.02.02</t>
  </si>
  <si>
    <t>09.02.03</t>
  </si>
  <si>
    <t>09.01.04</t>
  </si>
  <si>
    <t>Quantidade da Planilha</t>
  </si>
  <si>
    <t>Comprovação mínima</t>
  </si>
  <si>
    <t>Código</t>
  </si>
  <si>
    <t>Banco</t>
  </si>
  <si>
    <t>ÁREA DE COBERTURA = 114,00M2 X 25,00KG/M2 = 1.710,000KG</t>
  </si>
  <si>
    <t>01 ROLOS DE 100,00M</t>
  </si>
  <si>
    <t>SOMATORIA TOTAL = 150,00M</t>
  </si>
  <si>
    <t>SOMATÓRIA TOTAL = 150,00M</t>
  </si>
  <si>
    <t>CASA DE ABRIGO INFANTO JUVENIL</t>
  </si>
  <si>
    <t>ITENS RELEVANTES</t>
  </si>
  <si>
    <t>06.01.06</t>
  </si>
  <si>
    <t>INSTALAÇÃO DE VIDRO LAMINADO, E = 8 MM (4+4), ENCAIXADO EM PERFIL U. AF_01/2021_ PORTA CORRER 4F 2,00X2,10M (02 UNID)</t>
  </si>
  <si>
    <t>02 PORTAS DE 2,00X2,10M = 8,40M2</t>
  </si>
  <si>
    <t>PORTA DE  MADEIRA 07 UNIDADES</t>
  </si>
  <si>
    <t>SINAPI - 100773 - ESTRUTURA TRELICADA DE COBERTURA, TIPO ARCO OU FINK, COM LIGACOES SOLDADAS, INCLUSOS PERFIS METALICOS, CHAPAS METALICAS, MAO DE OBRA E TRANSPORTE COM GUINDASTE</t>
  </si>
  <si>
    <t>PLANILHA SEM PREÇOS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</si>
</sst>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_ "/>
    <numFmt numFmtId="166" formatCode="0.00_ "/>
    <numFmt numFmtId="167" formatCode="[$-416]mmmm\-yy;@"/>
    <numFmt numFmtId="168" formatCode="0000000000"/>
  </numFmts>
  <fonts count="2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1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8"/>
      <name val="Calibri"/>
      <family val="2"/>
    </font>
    <font>
      <sz val="9"/>
      <color indexed="8"/>
      <name val="Arial"/>
      <family val="2"/>
    </font>
    <font>
      <sz val="8"/>
      <name val="Wingdings"/>
      <charset val="2"/>
    </font>
    <font>
      <b/>
      <i/>
      <sz val="9"/>
      <name val="Arial"/>
      <family val="2"/>
    </font>
    <font>
      <b/>
      <i/>
      <sz val="9"/>
      <name val="Calibri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2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vertical="center"/>
    </xf>
    <xf numFmtId="164" fontId="2" fillId="0" borderId="1" xfId="1" applyFont="1" applyBorder="1" applyAlignment="1">
      <alignment vertical="center"/>
    </xf>
    <xf numFmtId="164" fontId="2" fillId="0" borderId="0" xfId="1" applyFont="1" applyAlignment="1">
      <alignment vertical="center"/>
    </xf>
    <xf numFmtId="164" fontId="3" fillId="2" borderId="7" xfId="1" applyFont="1" applyFill="1" applyBorder="1" applyAlignment="1">
      <alignment vertical="center"/>
    </xf>
    <xf numFmtId="164" fontId="3" fillId="2" borderId="7" xfId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left" vertical="top"/>
    </xf>
    <xf numFmtId="164" fontId="7" fillId="3" borderId="8" xfId="1" applyFont="1" applyFill="1" applyBorder="1" applyAlignment="1">
      <alignment horizontal="right" vertical="top"/>
    </xf>
    <xf numFmtId="164" fontId="7" fillId="3" borderId="8" xfId="1" applyFont="1" applyFill="1" applyBorder="1" applyAlignment="1">
      <alignment vertical="center" wrapText="1"/>
    </xf>
    <xf numFmtId="0" fontId="7" fillId="0" borderId="0" xfId="0" applyFont="1"/>
    <xf numFmtId="0" fontId="7" fillId="0" borderId="10" xfId="0" applyFont="1" applyBorder="1"/>
    <xf numFmtId="0" fontId="7" fillId="0" borderId="8" xfId="0" applyFont="1" applyBorder="1"/>
    <xf numFmtId="0" fontId="7" fillId="3" borderId="0" xfId="0" applyFont="1" applyFill="1"/>
    <xf numFmtId="0" fontId="7" fillId="3" borderId="8" xfId="0" applyFont="1" applyFill="1" applyBorder="1"/>
    <xf numFmtId="164" fontId="7" fillId="0" borderId="8" xfId="1" applyFont="1" applyBorder="1"/>
    <xf numFmtId="164" fontId="7" fillId="3" borderId="8" xfId="1" applyFont="1" applyFill="1" applyBorder="1" applyAlignment="1">
      <alignment vertical="top"/>
    </xf>
    <xf numFmtId="164" fontId="7" fillId="0" borderId="8" xfId="1" applyFont="1" applyBorder="1" applyAlignment="1">
      <alignment horizontal="left"/>
    </xf>
    <xf numFmtId="164" fontId="12" fillId="3" borderId="8" xfId="1" applyFont="1" applyFill="1" applyBorder="1" applyAlignment="1">
      <alignment vertical="center" wrapText="1"/>
    </xf>
    <xf numFmtId="0" fontId="7" fillId="0" borderId="15" xfId="0" applyFont="1" applyBorder="1"/>
    <xf numFmtId="164" fontId="7" fillId="3" borderId="15" xfId="1" applyFont="1" applyFill="1" applyBorder="1" applyAlignment="1">
      <alignment vertical="center" wrapText="1"/>
    </xf>
    <xf numFmtId="164" fontId="7" fillId="3" borderId="17" xfId="1" applyFont="1" applyFill="1" applyBorder="1" applyAlignment="1">
      <alignment horizontal="right" vertical="top"/>
    </xf>
    <xf numFmtId="164" fontId="7" fillId="3" borderId="17" xfId="1" applyFont="1" applyFill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164" fontId="2" fillId="0" borderId="0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7" fillId="0" borderId="0" xfId="1" applyFont="1" applyAlignment="1">
      <alignment horizontal="left" vertical="top"/>
    </xf>
    <xf numFmtId="164" fontId="2" fillId="0" borderId="1" xfId="1" applyFont="1" applyBorder="1" applyAlignment="1">
      <alignment horizontal="center" vertical="center"/>
    </xf>
    <xf numFmtId="164" fontId="10" fillId="0" borderId="0" xfId="1" applyFont="1" applyAlignment="1">
      <alignment horizontal="left" vertical="top"/>
    </xf>
    <xf numFmtId="164" fontId="7" fillId="3" borderId="0" xfId="1" applyFont="1" applyFill="1"/>
    <xf numFmtId="0" fontId="7" fillId="5" borderId="8" xfId="0" applyFont="1" applyFill="1" applyBorder="1"/>
    <xf numFmtId="0" fontId="12" fillId="3" borderId="17" xfId="0" applyFont="1" applyFill="1" applyBorder="1" applyAlignment="1">
      <alignment horizontal="left" vertical="top"/>
    </xf>
    <xf numFmtId="166" fontId="7" fillId="3" borderId="8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164" fontId="7" fillId="3" borderId="8" xfId="1" applyFont="1" applyFill="1" applyBorder="1" applyAlignment="1">
      <alignment horizontal="right" vertical="center"/>
    </xf>
    <xf numFmtId="164" fontId="7" fillId="3" borderId="8" xfId="1" applyFont="1" applyFill="1" applyBorder="1" applyAlignment="1">
      <alignment vertical="center"/>
    </xf>
    <xf numFmtId="164" fontId="7" fillId="3" borderId="8" xfId="1" applyFont="1" applyFill="1" applyBorder="1" applyAlignment="1">
      <alignment horizontal="left" vertical="center"/>
    </xf>
    <xf numFmtId="0" fontId="7" fillId="3" borderId="8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0" borderId="10" xfId="0" applyFont="1" applyBorder="1" applyAlignment="1">
      <alignment wrapText="1"/>
    </xf>
    <xf numFmtId="164" fontId="1" fillId="3" borderId="8" xfId="1" applyFont="1" applyFill="1" applyBorder="1" applyAlignment="1">
      <alignment horizontal="left" vertical="center"/>
    </xf>
    <xf numFmtId="164" fontId="7" fillId="0" borderId="11" xfId="1" applyFont="1" applyBorder="1"/>
    <xf numFmtId="0" fontId="7" fillId="0" borderId="8" xfId="0" applyFont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7" fillId="0" borderId="8" xfId="0" applyFont="1" applyBorder="1" applyAlignment="1">
      <alignment wrapText="1"/>
    </xf>
    <xf numFmtId="164" fontId="7" fillId="3" borderId="0" xfId="1" applyFont="1" applyFill="1" applyBorder="1" applyAlignment="1">
      <alignment horizontal="left" vertical="top"/>
    </xf>
    <xf numFmtId="0" fontId="7" fillId="0" borderId="10" xfId="0" applyFont="1" applyBorder="1" applyAlignment="1">
      <alignment vertical="center" wrapText="1"/>
    </xf>
    <xf numFmtId="0" fontId="7" fillId="0" borderId="21" xfId="0" applyFont="1" applyBorder="1"/>
    <xf numFmtId="164" fontId="7" fillId="0" borderId="8" xfId="1" applyFont="1" applyBorder="1" applyAlignment="1">
      <alignment vertical="center"/>
    </xf>
    <xf numFmtId="0" fontId="12" fillId="3" borderId="8" xfId="0" applyFont="1" applyFill="1" applyBorder="1" applyAlignment="1">
      <alignment horizontal="left" vertical="center"/>
    </xf>
    <xf numFmtId="166" fontId="12" fillId="3" borderId="8" xfId="0" applyNumberFormat="1" applyFont="1" applyFill="1" applyBorder="1" applyAlignment="1">
      <alignment horizontal="left" vertical="center"/>
    </xf>
    <xf numFmtId="0" fontId="12" fillId="0" borderId="8" xfId="0" applyFont="1" applyBorder="1" applyAlignment="1">
      <alignment vertical="center"/>
    </xf>
    <xf numFmtId="164" fontId="12" fillId="3" borderId="8" xfId="1" applyFont="1" applyFill="1" applyBorder="1" applyAlignment="1">
      <alignment horizontal="right" vertical="center"/>
    </xf>
    <xf numFmtId="0" fontId="12" fillId="3" borderId="10" xfId="0" applyFont="1" applyFill="1" applyBorder="1" applyAlignment="1">
      <alignment horizontal="left" vertical="center"/>
    </xf>
    <xf numFmtId="164" fontId="12" fillId="3" borderId="8" xfId="1" applyFont="1" applyFill="1" applyBorder="1" applyAlignment="1">
      <alignment vertical="center"/>
    </xf>
    <xf numFmtId="164" fontId="12" fillId="3" borderId="8" xfId="1" applyFont="1" applyFill="1" applyBorder="1" applyAlignment="1">
      <alignment horizontal="left" vertical="center"/>
    </xf>
    <xf numFmtId="164" fontId="7" fillId="3" borderId="0" xfId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 wrapText="1"/>
    </xf>
    <xf numFmtId="165" fontId="7" fillId="3" borderId="8" xfId="0" applyNumberFormat="1" applyFont="1" applyFill="1" applyBorder="1" applyAlignment="1">
      <alignment horizontal="left" vertical="center"/>
    </xf>
    <xf numFmtId="165" fontId="7" fillId="3" borderId="10" xfId="0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164" fontId="7" fillId="0" borderId="0" xfId="1" applyFont="1" applyAlignment="1">
      <alignment vertical="center"/>
    </xf>
    <xf numFmtId="167" fontId="7" fillId="0" borderId="0" xfId="1" applyNumberFormat="1" applyFont="1" applyAlignment="1">
      <alignment horizontal="left" vertical="center"/>
    </xf>
    <xf numFmtId="164" fontId="7" fillId="0" borderId="0" xfId="1" applyFont="1" applyAlignment="1">
      <alignment horizontal="left" vertical="center"/>
    </xf>
    <xf numFmtId="164" fontId="7" fillId="0" borderId="0" xfId="1" applyFont="1" applyAlignment="1">
      <alignment horizontal="right" vertical="center"/>
    </xf>
    <xf numFmtId="164" fontId="15" fillId="0" borderId="2" xfId="1" applyFont="1" applyBorder="1" applyAlignment="1">
      <alignment horizontal="center" vertical="center"/>
    </xf>
    <xf numFmtId="164" fontId="7" fillId="0" borderId="0" xfId="1" applyFont="1" applyAlignment="1">
      <alignment horizontal="center" vertical="center"/>
    </xf>
    <xf numFmtId="164" fontId="11" fillId="0" borderId="7" xfId="1" applyFont="1" applyBorder="1" applyAlignment="1">
      <alignment horizontal="center" vertical="center"/>
    </xf>
    <xf numFmtId="0" fontId="12" fillId="3" borderId="5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left" vertical="center"/>
    </xf>
    <xf numFmtId="164" fontId="1" fillId="3" borderId="5" xfId="1" applyFont="1" applyFill="1" applyBorder="1" applyAlignment="1">
      <alignment vertical="center"/>
    </xf>
    <xf numFmtId="0" fontId="1" fillId="6" borderId="8" xfId="0" applyFont="1" applyFill="1" applyBorder="1" applyAlignment="1">
      <alignment vertical="center"/>
    </xf>
    <xf numFmtId="0" fontId="12" fillId="6" borderId="10" xfId="0" applyFont="1" applyFill="1" applyBorder="1" applyAlignment="1">
      <alignment horizontal="left" vertical="center"/>
    </xf>
    <xf numFmtId="164" fontId="1" fillId="6" borderId="8" xfId="1" applyFont="1" applyFill="1" applyBorder="1" applyAlignment="1">
      <alignment horizontal="right" vertical="center"/>
    </xf>
    <xf numFmtId="164" fontId="12" fillId="6" borderId="8" xfId="1" applyFont="1" applyFill="1" applyBorder="1" applyAlignment="1">
      <alignment vertical="center"/>
    </xf>
    <xf numFmtId="164" fontId="12" fillId="5" borderId="8" xfId="1" applyFont="1" applyFill="1" applyBorder="1" applyAlignment="1">
      <alignment horizontal="left" vertical="center"/>
    </xf>
    <xf numFmtId="164" fontId="12" fillId="7" borderId="8" xfId="1" applyFont="1" applyFill="1" applyBorder="1" applyAlignment="1">
      <alignment horizontal="left" vertical="center"/>
    </xf>
    <xf numFmtId="164" fontId="12" fillId="3" borderId="0" xfId="1" applyFont="1" applyFill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164" fontId="1" fillId="3" borderId="8" xfId="1" applyFont="1" applyFill="1" applyBorder="1" applyAlignment="1">
      <alignment horizontal="right" vertical="center"/>
    </xf>
    <xf numFmtId="164" fontId="1" fillId="3" borderId="8" xfId="1" applyFont="1" applyFill="1" applyBorder="1" applyAlignment="1">
      <alignment vertical="center"/>
    </xf>
    <xf numFmtId="0" fontId="7" fillId="3" borderId="0" xfId="0" applyFont="1" applyFill="1" applyAlignment="1">
      <alignment horizontal="left" vertical="center"/>
    </xf>
    <xf numFmtId="164" fontId="7" fillId="3" borderId="0" xfId="1" applyFont="1" applyFill="1" applyAlignment="1">
      <alignment horizontal="left" vertical="center"/>
    </xf>
    <xf numFmtId="49" fontId="12" fillId="3" borderId="8" xfId="0" applyNumberFormat="1" applyFont="1" applyFill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164" fontId="1" fillId="0" borderId="8" xfId="1" applyFont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0" borderId="8" xfId="0" applyFont="1" applyBorder="1" applyAlignment="1">
      <alignment vertical="center" wrapText="1"/>
    </xf>
    <xf numFmtId="0" fontId="1" fillId="6" borderId="8" xfId="0" applyFont="1" applyFill="1" applyBorder="1" applyAlignment="1">
      <alignment horizontal="left" vertical="center"/>
    </xf>
    <xf numFmtId="0" fontId="7" fillId="6" borderId="10" xfId="0" applyFont="1" applyFill="1" applyBorder="1" applyAlignment="1">
      <alignment horizontal="left" vertical="center"/>
    </xf>
    <xf numFmtId="165" fontId="12" fillId="3" borderId="8" xfId="0" applyNumberFormat="1" applyFont="1" applyFill="1" applyBorder="1" applyAlignment="1">
      <alignment horizontal="left" vertical="center"/>
    </xf>
    <xf numFmtId="165" fontId="12" fillId="3" borderId="10" xfId="0" applyNumberFormat="1" applyFont="1" applyFill="1" applyBorder="1" applyAlignment="1">
      <alignment horizontal="left" vertical="center"/>
    </xf>
    <xf numFmtId="166" fontId="12" fillId="3" borderId="10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vertical="center"/>
    </xf>
    <xf numFmtId="164" fontId="1" fillId="3" borderId="0" xfId="1" applyFont="1" applyFill="1" applyAlignment="1">
      <alignment vertical="center"/>
    </xf>
    <xf numFmtId="0" fontId="1" fillId="7" borderId="8" xfId="0" applyFont="1" applyFill="1" applyBorder="1" applyAlignment="1">
      <alignment vertical="center"/>
    </xf>
    <xf numFmtId="0" fontId="7" fillId="7" borderId="10" xfId="0" applyFont="1" applyFill="1" applyBorder="1" applyAlignment="1">
      <alignment vertical="center"/>
    </xf>
    <xf numFmtId="164" fontId="1" fillId="7" borderId="8" xfId="1" applyFont="1" applyFill="1" applyBorder="1" applyAlignment="1">
      <alignment horizontal="right" vertical="center"/>
    </xf>
    <xf numFmtId="164" fontId="12" fillId="7" borderId="8" xfId="1" applyFont="1" applyFill="1" applyBorder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1" fillId="3" borderId="1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12" fillId="3" borderId="16" xfId="0" applyFont="1" applyFill="1" applyBorder="1" applyAlignment="1">
      <alignment horizontal="left" vertical="center"/>
    </xf>
    <xf numFmtId="164" fontId="1" fillId="3" borderId="15" xfId="1" applyFont="1" applyFill="1" applyBorder="1" applyAlignment="1">
      <alignment horizontal="right" vertical="center"/>
    </xf>
    <xf numFmtId="164" fontId="12" fillId="3" borderId="15" xfId="1" applyFont="1" applyFill="1" applyBorder="1" applyAlignment="1">
      <alignment vertical="center"/>
    </xf>
    <xf numFmtId="164" fontId="14" fillId="3" borderId="15" xfId="1" applyFont="1" applyFill="1" applyBorder="1" applyAlignment="1">
      <alignment horizontal="left" vertical="center"/>
    </xf>
    <xf numFmtId="164" fontId="1" fillId="3" borderId="14" xfId="1" applyFont="1" applyFill="1" applyBorder="1" applyAlignment="1">
      <alignment horizontal="right" vertical="center"/>
    </xf>
    <xf numFmtId="164" fontId="1" fillId="3" borderId="14" xfId="1" applyFont="1" applyFill="1" applyBorder="1" applyAlignment="1">
      <alignment vertical="center"/>
    </xf>
    <xf numFmtId="164" fontId="1" fillId="3" borderId="14" xfId="1" applyFont="1" applyFill="1" applyBorder="1" applyAlignment="1">
      <alignment horizontal="left" vertical="center"/>
    </xf>
    <xf numFmtId="164" fontId="1" fillId="3" borderId="0" xfId="1" applyFont="1" applyFill="1" applyAlignment="1">
      <alignment horizontal="right" vertical="center"/>
    </xf>
    <xf numFmtId="164" fontId="1" fillId="3" borderId="0" xfId="1" applyFont="1" applyFill="1" applyAlignment="1">
      <alignment horizontal="left" vertical="center"/>
    </xf>
    <xf numFmtId="164" fontId="1" fillId="0" borderId="0" xfId="1" applyFont="1" applyAlignment="1">
      <alignment vertical="center"/>
    </xf>
    <xf numFmtId="0" fontId="12" fillId="7" borderId="10" xfId="0" applyFont="1" applyFill="1" applyBorder="1" applyAlignment="1">
      <alignment horizontal="left" vertical="center"/>
    </xf>
    <xf numFmtId="164" fontId="14" fillId="7" borderId="8" xfId="1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20" fillId="7" borderId="8" xfId="1" applyFont="1" applyFill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164" fontId="1" fillId="0" borderId="0" xfId="1" applyFont="1" applyAlignment="1">
      <alignment horizontal="right" vertical="center"/>
    </xf>
    <xf numFmtId="164" fontId="1" fillId="0" borderId="0" xfId="1" applyFont="1" applyAlignment="1">
      <alignment horizontal="left" vertical="center"/>
    </xf>
    <xf numFmtId="167" fontId="7" fillId="0" borderId="0" xfId="1" applyNumberFormat="1" applyFont="1" applyAlignment="1">
      <alignment horizontal="right" vertical="center"/>
    </xf>
    <xf numFmtId="10" fontId="7" fillId="0" borderId="0" xfId="1" applyNumberFormat="1" applyFont="1" applyAlignment="1">
      <alignment horizontal="right" vertical="center"/>
    </xf>
    <xf numFmtId="0" fontId="7" fillId="3" borderId="14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vertical="center"/>
    </xf>
    <xf numFmtId="164" fontId="12" fillId="3" borderId="14" xfId="1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64" fontId="4" fillId="3" borderId="1" xfId="1" applyFont="1" applyFill="1" applyBorder="1" applyAlignment="1">
      <alignment vertical="center"/>
    </xf>
    <xf numFmtId="164" fontId="4" fillId="3" borderId="1" xfId="1" applyFont="1" applyFill="1" applyBorder="1" applyAlignment="1">
      <alignment horizontal="right" vertical="center"/>
    </xf>
    <xf numFmtId="164" fontId="5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10" fontId="2" fillId="3" borderId="2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164" fontId="6" fillId="3" borderId="1" xfId="1" applyFont="1" applyFill="1" applyBorder="1" applyAlignment="1">
      <alignment vertical="center"/>
    </xf>
    <xf numFmtId="164" fontId="4" fillId="3" borderId="18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left" vertical="center"/>
    </xf>
    <xf numFmtId="164" fontId="4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64" fontId="6" fillId="3" borderId="1" xfId="1" applyFont="1" applyFill="1" applyBorder="1" applyAlignment="1">
      <alignment horizontal="left" vertical="center" wrapText="1"/>
    </xf>
    <xf numFmtId="43" fontId="2" fillId="3" borderId="0" xfId="0" applyNumberFormat="1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164" fontId="5" fillId="3" borderId="1" xfId="1" applyFont="1" applyFill="1" applyBorder="1" applyAlignment="1">
      <alignment vertical="center"/>
    </xf>
    <xf numFmtId="44" fontId="2" fillId="3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10" fontId="2" fillId="8" borderId="2" xfId="1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164" fontId="6" fillId="4" borderId="1" xfId="1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164" fontId="5" fillId="4" borderId="1" xfId="1" applyFont="1" applyFill="1" applyBorder="1" applyAlignment="1">
      <alignment vertical="center"/>
    </xf>
    <xf numFmtId="164" fontId="4" fillId="4" borderId="1" xfId="1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0" fontId="4" fillId="4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1" fontId="7" fillId="3" borderId="8" xfId="0" applyNumberFormat="1" applyFont="1" applyFill="1" applyBorder="1" applyAlignment="1">
      <alignment horizontal="left" vertical="center" shrinkToFit="1"/>
    </xf>
    <xf numFmtId="166" fontId="7" fillId="3" borderId="10" xfId="0" applyNumberFormat="1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164" fontId="4" fillId="3" borderId="0" xfId="1" applyFont="1" applyFill="1" applyBorder="1" applyAlignment="1">
      <alignment horizontal="left" vertical="center"/>
    </xf>
    <xf numFmtId="164" fontId="2" fillId="3" borderId="2" xfId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64" fontId="11" fillId="0" borderId="2" xfId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11" fillId="0" borderId="0" xfId="1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vertical="center"/>
    </xf>
    <xf numFmtId="164" fontId="7" fillId="3" borderId="17" xfId="1" applyFont="1" applyFill="1" applyBorder="1" applyAlignment="1">
      <alignment horizontal="right" vertical="center"/>
    </xf>
    <xf numFmtId="164" fontId="7" fillId="3" borderId="17" xfId="1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164" fontId="1" fillId="3" borderId="5" xfId="1" applyFont="1" applyFill="1" applyBorder="1" applyAlignment="1">
      <alignment horizontal="right" vertical="center"/>
    </xf>
    <xf numFmtId="164" fontId="1" fillId="3" borderId="5" xfId="1" applyFont="1" applyFill="1" applyBorder="1" applyAlignment="1">
      <alignment horizontal="left" vertical="center"/>
    </xf>
    <xf numFmtId="168" fontId="7" fillId="3" borderId="8" xfId="0" applyNumberFormat="1" applyFont="1" applyFill="1" applyBorder="1" applyAlignment="1">
      <alignment horizontal="left" vertical="center" shrinkToFit="1"/>
    </xf>
    <xf numFmtId="0" fontId="7" fillId="3" borderId="8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vertical="center"/>
    </xf>
    <xf numFmtId="164" fontId="1" fillId="3" borderId="15" xfId="1" applyFont="1" applyFill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7" fillId="3" borderId="10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164" fontId="7" fillId="3" borderId="15" xfId="1" applyFont="1" applyFill="1" applyBorder="1" applyAlignment="1">
      <alignment horizontal="right" vertical="center"/>
    </xf>
    <xf numFmtId="164" fontId="7" fillId="3" borderId="15" xfId="1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164" fontId="12" fillId="3" borderId="17" xfId="1" applyFont="1" applyFill="1" applyBorder="1" applyAlignment="1">
      <alignment vertical="center" wrapText="1"/>
    </xf>
    <xf numFmtId="164" fontId="7" fillId="3" borderId="0" xfId="1" applyFont="1" applyFill="1" applyBorder="1" applyAlignment="1">
      <alignment vertical="center"/>
    </xf>
    <xf numFmtId="166" fontId="7" fillId="3" borderId="8" xfId="0" applyNumberFormat="1" applyFont="1" applyFill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10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0" fillId="0" borderId="0" xfId="0" applyFont="1"/>
    <xf numFmtId="164" fontId="10" fillId="0" borderId="0" xfId="1" applyFont="1" applyBorder="1" applyAlignment="1">
      <alignment wrapText="1"/>
    </xf>
    <xf numFmtId="17" fontId="16" fillId="0" borderId="0" xfId="0" applyNumberFormat="1" applyFont="1" applyAlignment="1">
      <alignment horizontal="center" vertical="center" wrapText="1"/>
    </xf>
    <xf numFmtId="164" fontId="10" fillId="0" borderId="0" xfId="1" applyFont="1" applyAlignment="1">
      <alignment horizontal="right" vertical="top"/>
    </xf>
    <xf numFmtId="164" fontId="16" fillId="0" borderId="0" xfId="1" applyFont="1" applyAlignment="1">
      <alignment horizontal="right" vertical="top"/>
    </xf>
    <xf numFmtId="164" fontId="10" fillId="0" borderId="0" xfId="1" applyFont="1" applyFill="1" applyAlignment="1">
      <alignment horizontal="right" vertical="top"/>
    </xf>
    <xf numFmtId="164" fontId="10" fillId="0" borderId="0" xfId="1" applyFont="1"/>
    <xf numFmtId="164" fontId="10" fillId="0" borderId="0" xfId="1" applyFont="1" applyAlignment="1">
      <alignment vertical="top"/>
    </xf>
    <xf numFmtId="164" fontId="16" fillId="0" borderId="0" xfId="0" applyNumberFormat="1" applyFont="1" applyAlignment="1">
      <alignment horizontal="left" vertical="top"/>
    </xf>
    <xf numFmtId="164" fontId="10" fillId="0" borderId="0" xfId="1" applyFont="1" applyBorder="1" applyAlignment="1">
      <alignment horizontal="left" vertical="top"/>
    </xf>
    <xf numFmtId="0" fontId="10" fillId="3" borderId="0" xfId="0" applyFont="1" applyFill="1"/>
    <xf numFmtId="164" fontId="10" fillId="3" borderId="0" xfId="1" applyFont="1" applyFill="1"/>
    <xf numFmtId="17" fontId="16" fillId="0" borderId="0" xfId="0" applyNumberFormat="1" applyFont="1" applyAlignment="1">
      <alignment horizontal="left" vertical="top"/>
    </xf>
    <xf numFmtId="0" fontId="10" fillId="0" borderId="2" xfId="0" applyFont="1" applyBorder="1" applyAlignment="1">
      <alignment vertical="top"/>
    </xf>
    <xf numFmtId="0" fontId="10" fillId="0" borderId="2" xfId="0" applyFont="1" applyBorder="1"/>
    <xf numFmtId="164" fontId="23" fillId="0" borderId="2" xfId="1" applyFont="1" applyBorder="1" applyAlignment="1">
      <alignment horizontal="center" vertical="top"/>
    </xf>
    <xf numFmtId="164" fontId="24" fillId="0" borderId="2" xfId="1" applyFont="1" applyBorder="1" applyAlignment="1">
      <alignment horizontal="right" vertical="top"/>
    </xf>
    <xf numFmtId="164" fontId="24" fillId="0" borderId="3" xfId="1" applyFont="1" applyBorder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164" fontId="23" fillId="0" borderId="7" xfId="1" applyFont="1" applyBorder="1" applyAlignment="1">
      <alignment horizontal="center" vertical="top"/>
    </xf>
    <xf numFmtId="164" fontId="23" fillId="0" borderId="4" xfId="1" applyFont="1" applyBorder="1" applyAlignment="1">
      <alignment horizontal="center" vertical="top"/>
    </xf>
    <xf numFmtId="164" fontId="23" fillId="3" borderId="9" xfId="1" applyFont="1" applyFill="1" applyBorder="1" applyAlignment="1">
      <alignment horizontal="center" vertical="top"/>
    </xf>
    <xf numFmtId="164" fontId="23" fillId="3" borderId="0" xfId="1" applyFont="1" applyFill="1" applyBorder="1" applyAlignment="1">
      <alignment horizontal="center" vertical="top"/>
    </xf>
    <xf numFmtId="0" fontId="16" fillId="3" borderId="12" xfId="0" applyFont="1" applyFill="1" applyBorder="1" applyAlignment="1">
      <alignment horizontal="left" vertical="top"/>
    </xf>
    <xf numFmtId="0" fontId="10" fillId="3" borderId="12" xfId="0" applyFont="1" applyFill="1" applyBorder="1"/>
    <xf numFmtId="164" fontId="10" fillId="3" borderId="12" xfId="1" applyFont="1" applyFill="1" applyBorder="1" applyAlignment="1">
      <alignment horizontal="right" vertical="top"/>
    </xf>
    <xf numFmtId="164" fontId="10" fillId="3" borderId="19" xfId="1" applyFont="1" applyFill="1" applyBorder="1" applyAlignment="1">
      <alignment horizontal="left" vertical="top"/>
    </xf>
    <xf numFmtId="164" fontId="10" fillId="3" borderId="9" xfId="1" applyFont="1" applyFill="1" applyBorder="1" applyAlignment="1">
      <alignment horizontal="right" vertical="top"/>
    </xf>
    <xf numFmtId="164" fontId="16" fillId="3" borderId="0" xfId="1" applyFont="1" applyFill="1" applyBorder="1" applyAlignment="1">
      <alignment horizontal="right" vertical="top"/>
    </xf>
    <xf numFmtId="164" fontId="10" fillId="3" borderId="0" xfId="1" applyFont="1" applyFill="1" applyBorder="1" applyAlignment="1">
      <alignment horizontal="right" vertical="top"/>
    </xf>
    <xf numFmtId="164" fontId="10" fillId="3" borderId="0" xfId="1" applyFont="1" applyFill="1" applyBorder="1" applyAlignment="1">
      <alignment horizontal="left" vertical="top"/>
    </xf>
    <xf numFmtId="164" fontId="25" fillId="3" borderId="0" xfId="1" applyFont="1" applyFill="1" applyBorder="1" applyAlignment="1">
      <alignment horizontal="right" vertical="top"/>
    </xf>
    <xf numFmtId="164" fontId="26" fillId="3" borderId="0" xfId="1" applyFont="1" applyFill="1" applyBorder="1" applyAlignment="1">
      <alignment horizontal="right" vertical="top"/>
    </xf>
    <xf numFmtId="164" fontId="26" fillId="3" borderId="0" xfId="1" applyFont="1" applyFill="1" applyBorder="1" applyAlignment="1">
      <alignment horizontal="left" vertical="top"/>
    </xf>
    <xf numFmtId="0" fontId="26" fillId="3" borderId="0" xfId="0" applyFont="1" applyFill="1"/>
    <xf numFmtId="164" fontId="26" fillId="3" borderId="0" xfId="1" applyFont="1" applyFill="1"/>
    <xf numFmtId="0" fontId="26" fillId="3" borderId="8" xfId="0" applyFont="1" applyFill="1" applyBorder="1" applyAlignment="1">
      <alignment horizontal="left" vertical="top"/>
    </xf>
    <xf numFmtId="0" fontId="26" fillId="3" borderId="8" xfId="0" applyFont="1" applyFill="1" applyBorder="1"/>
    <xf numFmtId="164" fontId="26" fillId="3" borderId="8" xfId="1" applyFont="1" applyFill="1" applyBorder="1" applyAlignment="1">
      <alignment horizontal="right" vertical="top"/>
    </xf>
    <xf numFmtId="164" fontId="26" fillId="3" borderId="20" xfId="1" applyFont="1" applyFill="1" applyBorder="1" applyAlignment="1">
      <alignment horizontal="left" vertical="top"/>
    </xf>
    <xf numFmtId="164" fontId="25" fillId="3" borderId="9" xfId="1" applyFont="1" applyFill="1" applyBorder="1" applyAlignment="1">
      <alignment horizontal="right" vertical="top"/>
    </xf>
    <xf numFmtId="164" fontId="26" fillId="3" borderId="0" xfId="0" applyNumberFormat="1" applyFont="1" applyFill="1" applyAlignment="1">
      <alignment horizontal="right" vertical="top"/>
    </xf>
    <xf numFmtId="164" fontId="25" fillId="3" borderId="8" xfId="1" applyFont="1" applyFill="1" applyBorder="1" applyAlignment="1">
      <alignment horizontal="right" vertical="top"/>
    </xf>
    <xf numFmtId="164" fontId="25" fillId="3" borderId="20" xfId="1" applyFont="1" applyFill="1" applyBorder="1" applyAlignment="1">
      <alignment horizontal="left" vertical="top"/>
    </xf>
    <xf numFmtId="0" fontId="10" fillId="3" borderId="8" xfId="0" applyFont="1" applyFill="1" applyBorder="1" applyAlignment="1">
      <alignment horizontal="left" vertical="top"/>
    </xf>
    <xf numFmtId="0" fontId="10" fillId="3" borderId="8" xfId="0" applyFont="1" applyFill="1" applyBorder="1"/>
    <xf numFmtId="164" fontId="10" fillId="3" borderId="8" xfId="1" applyFont="1" applyFill="1" applyBorder="1" applyAlignment="1">
      <alignment horizontal="right" vertical="top"/>
    </xf>
    <xf numFmtId="164" fontId="10" fillId="3" borderId="20" xfId="1" applyFont="1" applyFill="1" applyBorder="1" applyAlignment="1">
      <alignment horizontal="left" vertical="top"/>
    </xf>
    <xf numFmtId="164" fontId="16" fillId="3" borderId="9" xfId="1" applyFont="1" applyFill="1" applyBorder="1" applyAlignment="1">
      <alignment horizontal="right" vertical="top"/>
    </xf>
    <xf numFmtId="164" fontId="10" fillId="3" borderId="0" xfId="0" applyNumberFormat="1" applyFont="1" applyFill="1" applyAlignment="1">
      <alignment horizontal="right" vertical="top"/>
    </xf>
    <xf numFmtId="164" fontId="16" fillId="3" borderId="20" xfId="1" applyFont="1" applyFill="1" applyBorder="1" applyAlignment="1">
      <alignment horizontal="left" vertical="top"/>
    </xf>
    <xf numFmtId="0" fontId="12" fillId="5" borderId="8" xfId="0" applyFont="1" applyFill="1" applyBorder="1" applyAlignment="1">
      <alignment horizontal="left" vertical="top"/>
    </xf>
    <xf numFmtId="164" fontId="7" fillId="5" borderId="8" xfId="1" applyFont="1" applyFill="1" applyBorder="1" applyAlignment="1">
      <alignment horizontal="right" vertical="top"/>
    </xf>
    <xf numFmtId="164" fontId="12" fillId="5" borderId="8" xfId="1" applyFont="1" applyFill="1" applyBorder="1" applyAlignment="1">
      <alignment horizontal="right" vertical="top"/>
    </xf>
    <xf numFmtId="164" fontId="12" fillId="5" borderId="20" xfId="1" applyFont="1" applyFill="1" applyBorder="1" applyAlignment="1">
      <alignment horizontal="left" vertical="top"/>
    </xf>
    <xf numFmtId="164" fontId="7" fillId="3" borderId="9" xfId="1" applyFont="1" applyFill="1" applyBorder="1" applyAlignment="1">
      <alignment horizontal="right" vertical="top"/>
    </xf>
    <xf numFmtId="164" fontId="12" fillId="3" borderId="0" xfId="1" applyFont="1" applyFill="1" applyBorder="1" applyAlignment="1">
      <alignment horizontal="right" vertical="top"/>
    </xf>
    <xf numFmtId="164" fontId="7" fillId="3" borderId="0" xfId="1" applyFont="1" applyFill="1" applyBorder="1" applyAlignment="1">
      <alignment horizontal="right" vertical="top"/>
    </xf>
    <xf numFmtId="164" fontId="12" fillId="3" borderId="0" xfId="1" applyFont="1" applyFill="1" applyBorder="1" applyAlignment="1">
      <alignment horizontal="left" vertical="top"/>
    </xf>
    <xf numFmtId="0" fontId="7" fillId="3" borderId="17" xfId="0" applyFont="1" applyFill="1" applyBorder="1"/>
    <xf numFmtId="164" fontId="7" fillId="3" borderId="22" xfId="1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164" fontId="7" fillId="3" borderId="20" xfId="1" applyFont="1" applyFill="1" applyBorder="1" applyAlignment="1">
      <alignment horizontal="left" vertical="top"/>
    </xf>
    <xf numFmtId="164" fontId="12" fillId="3" borderId="9" xfId="1" applyFont="1" applyFill="1" applyBorder="1" applyAlignment="1">
      <alignment horizontal="right" vertical="top"/>
    </xf>
    <xf numFmtId="164" fontId="7" fillId="3" borderId="0" xfId="0" applyNumberFormat="1" applyFont="1" applyFill="1" applyAlignment="1">
      <alignment horizontal="right" vertical="top"/>
    </xf>
    <xf numFmtId="164" fontId="7" fillId="3" borderId="20" xfId="1" applyFont="1" applyFill="1" applyBorder="1" applyAlignment="1">
      <alignment horizontal="left" vertical="center"/>
    </xf>
    <xf numFmtId="164" fontId="12" fillId="3" borderId="9" xfId="1" applyFont="1" applyFill="1" applyBorder="1" applyAlignment="1">
      <alignment horizontal="right" vertical="center"/>
    </xf>
    <xf numFmtId="164" fontId="12" fillId="3" borderId="0" xfId="1" applyFont="1" applyFill="1" applyBorder="1" applyAlignment="1">
      <alignment horizontal="right" vertical="center"/>
    </xf>
    <xf numFmtId="164" fontId="7" fillId="3" borderId="0" xfId="1" applyFont="1" applyFill="1" applyBorder="1" applyAlignment="1">
      <alignment horizontal="right" vertical="center"/>
    </xf>
    <xf numFmtId="164" fontId="7" fillId="3" borderId="0" xfId="0" applyNumberFormat="1" applyFont="1" applyFill="1" applyAlignment="1">
      <alignment horizontal="right" vertical="center"/>
    </xf>
    <xf numFmtId="164" fontId="7" fillId="3" borderId="0" xfId="1" applyFont="1" applyFill="1" applyBorder="1" applyAlignment="1">
      <alignment horizontal="left" vertical="center"/>
    </xf>
    <xf numFmtId="0" fontId="27" fillId="0" borderId="0" xfId="0" applyFont="1" applyAlignment="1">
      <alignment horizontal="left" vertical="top"/>
    </xf>
    <xf numFmtId="0" fontId="1" fillId="0" borderId="8" xfId="0" applyFont="1" applyBorder="1" applyAlignment="1">
      <alignment vertical="center"/>
    </xf>
    <xf numFmtId="164" fontId="1" fillId="0" borderId="8" xfId="1" applyFont="1" applyBorder="1" applyAlignment="1">
      <alignment horizontal="right" vertical="center"/>
    </xf>
    <xf numFmtId="164" fontId="1" fillId="0" borderId="8" xfId="1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164" fontId="7" fillId="0" borderId="8" xfId="1" applyFont="1" applyBorder="1" applyAlignment="1">
      <alignment horizontal="right" vertical="center"/>
    </xf>
    <xf numFmtId="0" fontId="12" fillId="3" borderId="0" xfId="0" applyFont="1" applyFill="1" applyAlignment="1">
      <alignment horizontal="left" vertical="center"/>
    </xf>
    <xf numFmtId="17" fontId="12" fillId="3" borderId="0" xfId="0" applyNumberFormat="1" applyFont="1" applyFill="1" applyAlignment="1">
      <alignment horizontal="left" vertical="center"/>
    </xf>
    <xf numFmtId="0" fontId="12" fillId="3" borderId="10" xfId="0" applyFont="1" applyFill="1" applyBorder="1" applyAlignment="1">
      <alignment horizontal="left" vertical="center" wrapText="1"/>
    </xf>
    <xf numFmtId="164" fontId="7" fillId="0" borderId="17" xfId="1" applyFont="1" applyBorder="1" applyAlignment="1">
      <alignment vertical="center"/>
    </xf>
    <xf numFmtId="164" fontId="12" fillId="0" borderId="2" xfId="1" applyFont="1" applyBorder="1" applyAlignment="1">
      <alignment horizontal="center" vertical="center"/>
    </xf>
    <xf numFmtId="164" fontId="7" fillId="3" borderId="14" xfId="1" applyFont="1" applyFill="1" applyBorder="1" applyAlignment="1">
      <alignment vertical="center"/>
    </xf>
    <xf numFmtId="164" fontId="7" fillId="6" borderId="8" xfId="1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164" fontId="7" fillId="6" borderId="8" xfId="1" applyFont="1" applyFill="1" applyBorder="1" applyAlignment="1">
      <alignment horizontal="right" vertical="center"/>
    </xf>
    <xf numFmtId="1" fontId="7" fillId="6" borderId="10" xfId="0" applyNumberFormat="1" applyFont="1" applyFill="1" applyBorder="1" applyAlignment="1">
      <alignment horizontal="left" vertical="center" shrinkToFit="1"/>
    </xf>
    <xf numFmtId="0" fontId="7" fillId="6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2" fontId="4" fillId="4" borderId="1" xfId="1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64" fontId="11" fillId="0" borderId="2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64" fontId="16" fillId="3" borderId="0" xfId="1" applyFont="1" applyFill="1" applyBorder="1" applyAlignment="1">
      <alignment horizontal="center" vertical="center" wrapText="1"/>
    </xf>
    <xf numFmtId="164" fontId="23" fillId="3" borderId="9" xfId="1" applyFont="1" applyFill="1" applyBorder="1" applyAlignment="1">
      <alignment horizontal="center" vertical="center"/>
    </xf>
    <xf numFmtId="164" fontId="23" fillId="3" borderId="0" xfId="1" applyFont="1" applyFill="1" applyBorder="1" applyAlignment="1">
      <alignment horizontal="center" vertical="center"/>
    </xf>
    <xf numFmtId="164" fontId="24" fillId="3" borderId="0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</cellXfs>
  <cellStyles count="4">
    <cellStyle name="Normal" xfId="0" builtinId="0"/>
    <cellStyle name="Normal 3" xfId="3" xr:uid="{00000000-0005-0000-0000-000001000000}"/>
    <cellStyle name="Vírgula" xfId="1" builtinId="3"/>
    <cellStyle name="Vírgula 3" xfId="2" xr:uid="{00000000-0005-0000-0000-000004000000}"/>
  </cellStyles>
  <dxfs count="0"/>
  <tableStyles count="0" defaultTableStyle="TableStyleMedium9" defaultPivotStyle="PivotStyleLight16"/>
  <colors>
    <mruColors>
      <color rgb="FFB2B2B2"/>
      <color rgb="FFFFFF66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673619</xdr:colOff>
      <xdr:row>45</xdr:row>
      <xdr:rowOff>123825</xdr:rowOff>
    </xdr:from>
    <xdr:to>
      <xdr:col>7</xdr:col>
      <xdr:colOff>272325</xdr:colOff>
      <xdr:row>51</xdr:row>
      <xdr:rowOff>146479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7087D657-08B5-4BB0-A57C-E600333AE2C8}"/>
            </a:ext>
          </a:extLst>
        </xdr:cNvPr>
        <xdr:cNvSpPr/>
      </xdr:nvSpPr>
      <xdr:spPr>
        <a:xfrm>
          <a:off x="5788544" y="7448550"/>
          <a:ext cx="3751606" cy="87990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_______________________________________________</a:t>
          </a:r>
        </a:p>
        <a:p>
          <a:pPr algn="ctr"/>
          <a:r>
            <a:rPr lang="pt-BR" sz="1100"/>
            <a:t>PREFEITO</a:t>
          </a:r>
          <a:r>
            <a:rPr lang="pt-BR" sz="1100" baseline="0"/>
            <a:t> MUNICIPAL</a:t>
          </a:r>
        </a:p>
        <a:p>
          <a:pPr algn="ctr"/>
          <a:r>
            <a:rPr lang="pt-BR" sz="1100"/>
            <a:t>EDSON STEFANO TAKAZONO</a:t>
          </a:r>
        </a:p>
        <a:p>
          <a:pPr algn="ctr"/>
          <a:r>
            <a:rPr lang="pt-BR" sz="1100"/>
            <a:t>MUNICÍPIO DE ANAURILÂNDIA</a:t>
          </a:r>
        </a:p>
      </xdr:txBody>
    </xdr:sp>
    <xdr:clientData/>
  </xdr:twoCellAnchor>
  <xdr:twoCellAnchor>
    <xdr:from>
      <xdr:col>1</xdr:col>
      <xdr:colOff>1295400</xdr:colOff>
      <xdr:row>45</xdr:row>
      <xdr:rowOff>126750</xdr:rowOff>
    </xdr:from>
    <xdr:to>
      <xdr:col>3</xdr:col>
      <xdr:colOff>469962</xdr:colOff>
      <xdr:row>52</xdr:row>
      <xdr:rowOff>10428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2B16D712-5CEF-4EF2-A125-90DC463F0307}"/>
            </a:ext>
          </a:extLst>
        </xdr:cNvPr>
        <xdr:cNvSpPr/>
      </xdr:nvSpPr>
      <xdr:spPr>
        <a:xfrm>
          <a:off x="1838325" y="7451475"/>
          <a:ext cx="3746562" cy="90285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_______________________________________________</a:t>
          </a:r>
        </a:p>
        <a:p>
          <a:pPr algn="ctr"/>
          <a:r>
            <a:rPr lang="pt-BR" sz="1100"/>
            <a:t>JEOVAN</a:t>
          </a:r>
          <a:r>
            <a:rPr lang="pt-BR" sz="1100" baseline="0"/>
            <a:t> NOGUEIRA DE LIMA</a:t>
          </a:r>
          <a:endParaRPr lang="pt-BR" sz="1100"/>
        </a:p>
        <a:p>
          <a:pPr algn="ctr"/>
          <a:r>
            <a:rPr lang="pt-BR" sz="1100"/>
            <a:t>ARQUITETO</a:t>
          </a:r>
          <a:r>
            <a:rPr lang="pt-BR" sz="1100" baseline="0"/>
            <a:t> E URBANISTA</a:t>
          </a:r>
          <a:endParaRPr lang="pt-BR" sz="1100"/>
        </a:p>
        <a:p>
          <a:pPr algn="ctr"/>
          <a:r>
            <a:rPr lang="pt-BR" sz="1100"/>
            <a:t>CAU BR A974595</a:t>
          </a:r>
        </a:p>
      </xdr:txBody>
    </xdr:sp>
    <xdr:clientData/>
  </xdr:twoCellAnchor>
  <xdr:twoCellAnchor editAs="oneCell">
    <xdr:from>
      <xdr:col>1</xdr:col>
      <xdr:colOff>2619375</xdr:colOff>
      <xdr:row>0</xdr:row>
      <xdr:rowOff>20516</xdr:rowOff>
    </xdr:from>
    <xdr:to>
      <xdr:col>4</xdr:col>
      <xdr:colOff>533400</xdr:colOff>
      <xdr:row>5</xdr:row>
      <xdr:rowOff>153486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1AF977E-8AC7-4D09-8C4A-C6414830A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20516"/>
          <a:ext cx="3457575" cy="1075945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257176</xdr:colOff>
      <xdr:row>0</xdr:row>
      <xdr:rowOff>47375</xdr:rowOff>
    </xdr:from>
    <xdr:to>
      <xdr:col>8</xdr:col>
      <xdr:colOff>790576</xdr:colOff>
      <xdr:row>5</xdr:row>
      <xdr:rowOff>73302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AF5D71F-BBFE-4DDD-A624-D3B5E4230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1" y="47375"/>
          <a:ext cx="1581150" cy="968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2638424</xdr:colOff>
      <xdr:row>0</xdr:row>
      <xdr:rowOff>295776</xdr:rowOff>
    </xdr:from>
    <xdr:to>
      <xdr:col>5</xdr:col>
      <xdr:colOff>2390775</xdr:colOff>
      <xdr:row>6</xdr:row>
      <xdr:rowOff>150394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FE8C96-8A0B-423A-9974-3E648E288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7648" y="295776"/>
          <a:ext cx="462514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1</xdr:row>
      <xdr:rowOff>152400</xdr:rowOff>
    </xdr:from>
    <xdr:to>
      <xdr:col>1</xdr:col>
      <xdr:colOff>1066800</xdr:colOff>
      <xdr:row>6</xdr:row>
      <xdr:rowOff>25676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29699D1-5C05-4733-A157-004D5811B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47675"/>
          <a:ext cx="1114425" cy="682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171969</xdr:colOff>
      <xdr:row>277</xdr:row>
      <xdr:rowOff>15875</xdr:rowOff>
    </xdr:from>
    <xdr:to>
      <xdr:col>5</xdr:col>
      <xdr:colOff>2971075</xdr:colOff>
      <xdr:row>282</xdr:row>
      <xdr:rowOff>102029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7578DE20-7005-4678-9615-D41729E7C5C2}"/>
            </a:ext>
          </a:extLst>
        </xdr:cNvPr>
        <xdr:cNvSpPr/>
      </xdr:nvSpPr>
      <xdr:spPr>
        <a:xfrm>
          <a:off x="5712344" y="63373000"/>
          <a:ext cx="3751606" cy="87990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_______________________________________________</a:t>
          </a:r>
        </a:p>
        <a:p>
          <a:pPr algn="ctr"/>
          <a:r>
            <a:rPr lang="pt-BR" sz="1100"/>
            <a:t>PREFEITO</a:t>
          </a:r>
          <a:r>
            <a:rPr lang="pt-BR" sz="1100" baseline="0"/>
            <a:t> MUNICIPAL</a:t>
          </a:r>
        </a:p>
        <a:p>
          <a:pPr algn="ctr"/>
          <a:r>
            <a:rPr lang="pt-BR" sz="1100"/>
            <a:t>EDSON STEFANO TAKAZONO</a:t>
          </a:r>
        </a:p>
        <a:p>
          <a:pPr algn="ctr"/>
          <a:r>
            <a:rPr lang="pt-BR" sz="1100"/>
            <a:t>MUNICÍPIO DE ANAURILÂNDIA</a:t>
          </a:r>
        </a:p>
      </xdr:txBody>
    </xdr:sp>
    <xdr:clientData/>
  </xdr:twoCellAnchor>
  <xdr:twoCellAnchor>
    <xdr:from>
      <xdr:col>2</xdr:col>
      <xdr:colOff>142875</xdr:colOff>
      <xdr:row>277</xdr:row>
      <xdr:rowOff>18800</xdr:rowOff>
    </xdr:from>
    <xdr:to>
      <xdr:col>2</xdr:col>
      <xdr:colOff>3889437</xdr:colOff>
      <xdr:row>282</xdr:row>
      <xdr:rowOff>127903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C34017EE-9BC3-4DFB-ACBF-A0BD8741AD58}"/>
            </a:ext>
          </a:extLst>
        </xdr:cNvPr>
        <xdr:cNvSpPr/>
      </xdr:nvSpPr>
      <xdr:spPr>
        <a:xfrm>
          <a:off x="1762125" y="63375925"/>
          <a:ext cx="3746562" cy="90285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_______________________________________________</a:t>
          </a:r>
        </a:p>
        <a:p>
          <a:pPr algn="ctr"/>
          <a:r>
            <a:rPr lang="pt-BR" sz="1100"/>
            <a:t>JEOVAN</a:t>
          </a:r>
          <a:r>
            <a:rPr lang="pt-BR" sz="1100" baseline="0"/>
            <a:t> NOGUEIRA DE LIMA</a:t>
          </a:r>
          <a:endParaRPr lang="pt-BR" sz="1100"/>
        </a:p>
        <a:p>
          <a:pPr algn="ctr"/>
          <a:r>
            <a:rPr lang="pt-BR" sz="1100"/>
            <a:t>ARQUITETO</a:t>
          </a:r>
          <a:r>
            <a:rPr lang="pt-BR" sz="1100" baseline="0"/>
            <a:t> E URBANISTA</a:t>
          </a:r>
          <a:endParaRPr lang="pt-BR" sz="1100"/>
        </a:p>
        <a:p>
          <a:pPr algn="ctr"/>
          <a:r>
            <a:rPr lang="pt-BR" sz="1100"/>
            <a:t>CAU BR A974595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2918157</xdr:colOff>
      <xdr:row>24</xdr:row>
      <xdr:rowOff>104774</xdr:rowOff>
    </xdr:from>
    <xdr:to>
      <xdr:col>5</xdr:col>
      <xdr:colOff>1411963</xdr:colOff>
      <xdr:row>30</xdr:row>
      <xdr:rowOff>13128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92201CAA-DB04-445B-8497-33D1AC3B3697}"/>
            </a:ext>
          </a:extLst>
        </xdr:cNvPr>
        <xdr:cNvSpPr/>
      </xdr:nvSpPr>
      <xdr:spPr>
        <a:xfrm>
          <a:off x="4509392" y="4183715"/>
          <a:ext cx="4455336" cy="84964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_______________________________________________</a:t>
          </a:r>
        </a:p>
        <a:p>
          <a:pPr algn="ctr"/>
          <a:r>
            <a:rPr lang="pt-BR" sz="1100"/>
            <a:t>PREFEITO</a:t>
          </a:r>
          <a:r>
            <a:rPr lang="pt-BR" sz="1100" baseline="0"/>
            <a:t> MUNICIPAL</a:t>
          </a:r>
        </a:p>
        <a:p>
          <a:pPr algn="ctr"/>
          <a:r>
            <a:rPr lang="pt-BR" sz="1100"/>
            <a:t>EDSON STEFANO TAKAZONO</a:t>
          </a:r>
        </a:p>
        <a:p>
          <a:pPr algn="ctr"/>
          <a:r>
            <a:rPr lang="pt-BR" sz="1100"/>
            <a:t>MUNICÍPIO DE ANAURILÂNDIA</a:t>
          </a:r>
        </a:p>
      </xdr:txBody>
    </xdr:sp>
    <xdr:clientData/>
  </xdr:twoCellAnchor>
  <xdr:twoCellAnchor>
    <xdr:from>
      <xdr:col>0</xdr:col>
      <xdr:colOff>577663</xdr:colOff>
      <xdr:row>24</xdr:row>
      <xdr:rowOff>107699</xdr:rowOff>
    </xdr:from>
    <xdr:to>
      <xdr:col>2</xdr:col>
      <xdr:colOff>2714500</xdr:colOff>
      <xdr:row>30</xdr:row>
      <xdr:rowOff>39002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4449E5E3-D856-4404-AD2B-0646DDE5B0E4}"/>
            </a:ext>
          </a:extLst>
        </xdr:cNvPr>
        <xdr:cNvSpPr/>
      </xdr:nvSpPr>
      <xdr:spPr>
        <a:xfrm>
          <a:off x="577663" y="4186640"/>
          <a:ext cx="3728072" cy="87259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_______________________________________________</a:t>
          </a:r>
        </a:p>
        <a:p>
          <a:pPr algn="ctr"/>
          <a:r>
            <a:rPr lang="pt-BR" sz="1100"/>
            <a:t>JEOVAN</a:t>
          </a:r>
          <a:r>
            <a:rPr lang="pt-BR" sz="1100" baseline="0"/>
            <a:t> NOGUEIRA DE LIMA</a:t>
          </a:r>
          <a:endParaRPr lang="pt-BR" sz="1100"/>
        </a:p>
        <a:p>
          <a:pPr algn="ctr"/>
          <a:r>
            <a:rPr lang="pt-BR" sz="1100"/>
            <a:t>ARQUITETO</a:t>
          </a:r>
          <a:r>
            <a:rPr lang="pt-BR" sz="1100" baseline="0"/>
            <a:t> E URBANISTA</a:t>
          </a:r>
          <a:endParaRPr lang="pt-BR" sz="1100"/>
        </a:p>
        <a:p>
          <a:pPr algn="ctr"/>
          <a:r>
            <a:rPr lang="pt-BR" sz="1100"/>
            <a:t>CAU BR A974595</a:t>
          </a:r>
        </a:p>
      </xdr:txBody>
    </xdr:sp>
    <xdr:clientData/>
  </xdr:twoCellAnchor>
  <xdr:twoCellAnchor editAs="oneCell">
    <xdr:from>
      <xdr:col>4</xdr:col>
      <xdr:colOff>419244</xdr:colOff>
      <xdr:row>0</xdr:row>
      <xdr:rowOff>22411</xdr:rowOff>
    </xdr:from>
    <xdr:to>
      <xdr:col>5</xdr:col>
      <xdr:colOff>1544732</xdr:colOff>
      <xdr:row>4</xdr:row>
      <xdr:rowOff>145676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F2984E6-90E9-426A-A9EE-8E03202B0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891" y="22411"/>
          <a:ext cx="2873606" cy="1019736"/>
        </a:xfrm>
        <a:prstGeom prst="rect">
          <a:avLst/>
        </a:prstGeom>
      </xdr:spPr>
    </xdr:pic>
    <xdr:clientData/>
  </xdr:twoCellAnchor>
  <xdr:twoCellAnchor editAs="oneCell">
    <xdr:from>
      <xdr:col>0</xdr:col>
      <xdr:colOff>246530</xdr:colOff>
      <xdr:row>0</xdr:row>
      <xdr:rowOff>126067</xdr:rowOff>
    </xdr:from>
    <xdr:to>
      <xdr:col>2</xdr:col>
      <xdr:colOff>278252</xdr:colOff>
      <xdr:row>5</xdr:row>
      <xdr:rowOff>67235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EF72022-339F-488C-8865-BBD4EB069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30" y="126067"/>
          <a:ext cx="1622957" cy="994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78440</xdr:colOff>
      <xdr:row>0</xdr:row>
      <xdr:rowOff>22412</xdr:rowOff>
    </xdr:from>
    <xdr:to>
      <xdr:col>4</xdr:col>
      <xdr:colOff>369794</xdr:colOff>
      <xdr:row>5</xdr:row>
      <xdr:rowOff>44823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F6CC69CC-EAE1-4AA4-A586-423473AD867D}"/>
            </a:ext>
          </a:extLst>
        </xdr:cNvPr>
        <xdr:cNvSpPr txBox="1">
          <a:spLocks noChangeArrowheads="1"/>
        </xdr:cNvSpPr>
      </xdr:nvSpPr>
      <xdr:spPr bwMode="auto">
        <a:xfrm>
          <a:off x="1669675" y="22412"/>
          <a:ext cx="4504766" cy="1075764"/>
        </a:xfrm>
        <a:prstGeom prst="rect">
          <a:avLst/>
        </a:prstGeom>
        <a:noFill/>
        <a:ln w="25400" algn="ctr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pt-BR" sz="1800" b="1" i="0" u="none" strike="noStrike" baseline="0">
              <a:solidFill>
                <a:srgbClr val="000000"/>
              </a:solidFill>
              <a:latin typeface="+mn-lt"/>
              <a:cs typeface="Calibri"/>
            </a:rPr>
            <a:t> PREFEITURA MUNICIPAL DE ANAURILÂNDIA</a:t>
          </a:r>
        </a:p>
        <a:p>
          <a:pPr algn="ctr" rtl="0">
            <a:lnSpc>
              <a:spcPct val="100000"/>
            </a:lnSpc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 ESTADO DE MATO GROSSO DO SUL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+mn-lt"/>
              <a:cs typeface="Calibri"/>
            </a:rPr>
            <a:t>Secretaria Municipal de Obras, Defesa Civil e Projetos</a:t>
          </a:r>
          <a:endParaRPr lang="en-US" sz="1050" b="0" i="0"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ct val="100000"/>
            </a:lnSpc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End. Rua Floriano Peixoto, 1000, Centro – CEP: 79.770-000 </a:t>
          </a:r>
        </a:p>
        <a:p>
          <a:pPr algn="ctr" rtl="0">
            <a:lnSpc>
              <a:spcPct val="100000"/>
            </a:lnSpc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Fone: (67)-3445-1110 / E-mail:  </a:t>
          </a:r>
          <a:r>
            <a:rPr lang="pt-BR" sz="1050" b="0" i="0" u="none" strike="noStrike" baseline="0">
              <a:solidFill>
                <a:srgbClr val="0000FF"/>
              </a:solidFill>
              <a:latin typeface="+mn-lt"/>
              <a:cs typeface="Calibri"/>
            </a:rPr>
            <a:t>pm-anaurilandia@uol.com.br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2711969</xdr:colOff>
      <xdr:row>221</xdr:row>
      <xdr:rowOff>95250</xdr:rowOff>
    </xdr:from>
    <xdr:to>
      <xdr:col>7</xdr:col>
      <xdr:colOff>415200</xdr:colOff>
      <xdr:row>227</xdr:row>
      <xdr:rowOff>3604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42931394-1107-4339-8219-DE0EAFCAF7BA}"/>
            </a:ext>
          </a:extLst>
        </xdr:cNvPr>
        <xdr:cNvSpPr/>
      </xdr:nvSpPr>
      <xdr:spPr>
        <a:xfrm>
          <a:off x="4321694" y="58054875"/>
          <a:ext cx="3751606" cy="87990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_______________________________________________</a:t>
          </a:r>
        </a:p>
        <a:p>
          <a:pPr algn="ctr"/>
          <a:r>
            <a:rPr lang="pt-BR" sz="1100"/>
            <a:t>PREFEITO</a:t>
          </a:r>
          <a:r>
            <a:rPr lang="pt-BR" sz="1100" baseline="0"/>
            <a:t> MUNICIPAL</a:t>
          </a:r>
        </a:p>
        <a:p>
          <a:pPr algn="ctr"/>
          <a:r>
            <a:rPr lang="pt-BR" sz="1100"/>
            <a:t>EDSON STEFANO TAKAZONO</a:t>
          </a:r>
        </a:p>
        <a:p>
          <a:pPr algn="ctr"/>
          <a:r>
            <a:rPr lang="pt-BR" sz="1100"/>
            <a:t>MUNICÍPIO DE ANAURILÂNDIA</a:t>
          </a:r>
        </a:p>
      </xdr:txBody>
    </xdr:sp>
    <xdr:clientData/>
  </xdr:twoCellAnchor>
  <xdr:twoCellAnchor>
    <xdr:from>
      <xdr:col>0</xdr:col>
      <xdr:colOff>371475</xdr:colOff>
      <xdr:row>221</xdr:row>
      <xdr:rowOff>98175</xdr:rowOff>
    </xdr:from>
    <xdr:to>
      <xdr:col>2</xdr:col>
      <xdr:colOff>2508312</xdr:colOff>
      <xdr:row>227</xdr:row>
      <xdr:rowOff>29478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8B6A3B52-3AC6-4E1D-BCAE-A3A4A4B187DA}"/>
            </a:ext>
          </a:extLst>
        </xdr:cNvPr>
        <xdr:cNvSpPr/>
      </xdr:nvSpPr>
      <xdr:spPr>
        <a:xfrm>
          <a:off x="371475" y="58057800"/>
          <a:ext cx="3746562" cy="90285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t-BR" sz="1100"/>
            <a:t>_______________________________________________</a:t>
          </a:r>
        </a:p>
        <a:p>
          <a:pPr algn="ctr"/>
          <a:r>
            <a:rPr lang="pt-BR" sz="1100"/>
            <a:t>JEOVAN</a:t>
          </a:r>
          <a:r>
            <a:rPr lang="pt-BR" sz="1100" baseline="0"/>
            <a:t> NOGUEIRA DE LIMA</a:t>
          </a:r>
          <a:endParaRPr lang="pt-BR" sz="1100"/>
        </a:p>
        <a:p>
          <a:pPr algn="ctr"/>
          <a:r>
            <a:rPr lang="pt-BR" sz="1100"/>
            <a:t>ARQUITETO</a:t>
          </a:r>
          <a:r>
            <a:rPr lang="pt-BR" sz="1100" baseline="0"/>
            <a:t> E URBANISTA</a:t>
          </a:r>
          <a:endParaRPr lang="pt-BR" sz="1100"/>
        </a:p>
        <a:p>
          <a:pPr algn="ctr"/>
          <a:r>
            <a:rPr lang="pt-BR" sz="1100"/>
            <a:t>CAU BR A974595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</sheetPr>
  <dimension ref="A1:Q54"/>
  <sheetViews>
    <sheetView zoomScaleNormal="100" zoomScaleSheetLayoutView="90" workbookViewId="0">
      <selection activeCell="J20" sqref="J20"/>
    </sheetView>
  </sheetViews>
  <sheetFormatPr defaultRowHeight="11.25" customHeight="1" x14ac:dyDescent="0.2"/>
  <cols>
    <col min="1" max="1" width="8.140625" style="4" customWidth="1"/>
    <col min="2" max="2" width="52.85546875" style="1" customWidth="1"/>
    <col min="3" max="3" width="15.7109375" style="7" customWidth="1"/>
    <col min="4" max="4" width="14.5703125" style="7" customWidth="1"/>
    <col min="5" max="5" width="16.28515625" style="7" customWidth="1"/>
    <col min="6" max="9" width="15.7109375" style="7" customWidth="1"/>
    <col min="10" max="10" width="18.42578125" style="1" customWidth="1"/>
    <col min="11" max="11" width="14.28515625" style="1" bestFit="1" customWidth="1"/>
    <col min="12" max="16384" width="9.140625" style="1"/>
  </cols>
  <sheetData>
    <row r="1" spans="1:17" s="29" customFormat="1" ht="23.25" x14ac:dyDescent="0.2">
      <c r="B1" s="73" t="s">
        <v>0</v>
      </c>
      <c r="C1" s="73" t="s">
        <v>0</v>
      </c>
      <c r="E1" s="133"/>
      <c r="F1" s="127"/>
      <c r="G1" s="134"/>
      <c r="H1" s="69"/>
      <c r="I1" s="74"/>
      <c r="J1" s="74"/>
    </row>
    <row r="2" spans="1:17" s="29" customFormat="1" ht="12.75" x14ac:dyDescent="0.2">
      <c r="A2" s="69" t="s">
        <v>1</v>
      </c>
      <c r="B2" s="299" t="s">
        <v>709</v>
      </c>
      <c r="D2" s="77" t="s">
        <v>0</v>
      </c>
      <c r="E2" s="77" t="s">
        <v>0</v>
      </c>
      <c r="F2" s="75" t="s">
        <v>125</v>
      </c>
      <c r="G2" s="135">
        <v>45292</v>
      </c>
      <c r="H2" s="69"/>
      <c r="I2" s="74"/>
      <c r="J2" s="74"/>
    </row>
    <row r="3" spans="1:17" s="29" customFormat="1" ht="12.75" x14ac:dyDescent="0.2">
      <c r="A3" s="69" t="s">
        <v>2</v>
      </c>
      <c r="B3" s="299" t="s">
        <v>419</v>
      </c>
      <c r="D3" s="133"/>
      <c r="E3" s="133"/>
      <c r="F3" s="76" t="s">
        <v>127</v>
      </c>
      <c r="G3" s="136">
        <v>0.28489999999999999</v>
      </c>
      <c r="H3" s="69"/>
      <c r="I3" s="74"/>
      <c r="J3" s="74"/>
    </row>
    <row r="4" spans="1:17" s="29" customFormat="1" ht="12.75" x14ac:dyDescent="0.2">
      <c r="A4" s="69" t="s">
        <v>147</v>
      </c>
      <c r="B4" s="300" t="s">
        <v>163</v>
      </c>
      <c r="D4" s="133"/>
      <c r="E4" s="133"/>
      <c r="F4" s="76" t="s">
        <v>126</v>
      </c>
      <c r="G4" s="77" t="s">
        <v>3</v>
      </c>
      <c r="H4" s="69"/>
      <c r="I4" s="74"/>
      <c r="J4" s="74"/>
    </row>
    <row r="5" spans="1:17" s="29" customFormat="1" ht="12.75" x14ac:dyDescent="0.2">
      <c r="A5" s="69" t="s">
        <v>4</v>
      </c>
      <c r="B5" s="130" t="s">
        <v>122</v>
      </c>
      <c r="C5" s="69" t="s">
        <v>0</v>
      </c>
      <c r="D5" s="77" t="s">
        <v>0</v>
      </c>
      <c r="E5" s="77" t="s">
        <v>0</v>
      </c>
      <c r="F5" s="76" t="s">
        <v>146</v>
      </c>
      <c r="G5" s="77">
        <v>131.78</v>
      </c>
      <c r="H5" s="69"/>
      <c r="I5" s="74"/>
      <c r="J5" s="74"/>
    </row>
    <row r="6" spans="1:17" s="29" customFormat="1" ht="12.75" x14ac:dyDescent="0.2">
      <c r="A6" s="69"/>
      <c r="B6" s="69"/>
      <c r="C6" s="40"/>
      <c r="E6" s="133"/>
      <c r="F6" s="74" t="s">
        <v>128</v>
      </c>
      <c r="G6" s="76">
        <f>(H41)</f>
        <v>0</v>
      </c>
      <c r="H6" s="69"/>
      <c r="I6" s="74"/>
      <c r="J6" s="74"/>
      <c r="K6" s="48"/>
      <c r="L6" s="48"/>
      <c r="M6" s="48"/>
      <c r="N6" s="48"/>
      <c r="O6" s="48"/>
      <c r="P6" s="48"/>
      <c r="Q6" s="48"/>
    </row>
    <row r="7" spans="1:17" ht="14.25" x14ac:dyDescent="0.2">
      <c r="A7" s="145" t="s">
        <v>5</v>
      </c>
      <c r="B7" s="144" t="s">
        <v>161</v>
      </c>
      <c r="C7" s="8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9" t="s">
        <v>52</v>
      </c>
    </row>
    <row r="8" spans="1:17" ht="12.75" x14ac:dyDescent="0.2">
      <c r="A8" s="2"/>
      <c r="B8" s="3"/>
      <c r="C8" s="6"/>
      <c r="D8" s="6"/>
      <c r="E8" s="6"/>
      <c r="F8" s="6"/>
      <c r="G8" s="6"/>
      <c r="H8" s="6"/>
      <c r="I8" s="6"/>
    </row>
    <row r="9" spans="1:17" ht="12.75" x14ac:dyDescent="0.2">
      <c r="A9" s="31"/>
      <c r="B9" s="32"/>
      <c r="C9" s="30"/>
      <c r="D9" s="172">
        <v>1</v>
      </c>
      <c r="E9" s="34"/>
      <c r="F9" s="34"/>
      <c r="G9" s="34"/>
      <c r="H9" s="34"/>
      <c r="I9" s="34"/>
    </row>
    <row r="10" spans="1:17" s="151" customFormat="1" ht="12.75" x14ac:dyDescent="0.2">
      <c r="A10" s="146">
        <v>1</v>
      </c>
      <c r="B10" s="147" t="str">
        <f>(PLANILHA!C8)</f>
        <v>SERVIÇOS PRELIMINARES</v>
      </c>
      <c r="C10" s="148">
        <f>(PLANILHA!H15)</f>
        <v>0</v>
      </c>
      <c r="D10" s="149">
        <f>(C10)</f>
        <v>0</v>
      </c>
      <c r="E10" s="150"/>
      <c r="F10" s="150"/>
      <c r="G10" s="150"/>
      <c r="H10" s="150"/>
      <c r="I10" s="150"/>
      <c r="J10" s="171" t="s">
        <v>0</v>
      </c>
    </row>
    <row r="11" spans="1:17" s="151" customFormat="1" ht="12.75" x14ac:dyDescent="0.2">
      <c r="A11" s="152"/>
      <c r="B11" s="153"/>
      <c r="C11" s="188"/>
      <c r="D11" s="172">
        <v>1</v>
      </c>
      <c r="E11" s="150"/>
      <c r="F11" s="150"/>
      <c r="G11" s="150"/>
      <c r="H11" s="150"/>
      <c r="I11" s="150"/>
    </row>
    <row r="12" spans="1:17" s="151" customFormat="1" ht="12.75" x14ac:dyDescent="0.2">
      <c r="A12" s="155">
        <v>2</v>
      </c>
      <c r="B12" s="156" t="str">
        <f>(PLANILHA!C16)</f>
        <v>INFRAESTRUTURA</v>
      </c>
      <c r="C12" s="160">
        <f>(PLANILHA!H24)</f>
        <v>0</v>
      </c>
      <c r="D12" s="158">
        <f>(C12)</f>
        <v>0</v>
      </c>
      <c r="E12" s="150"/>
      <c r="F12" s="150"/>
      <c r="G12" s="150"/>
      <c r="H12" s="150"/>
      <c r="I12" s="150"/>
      <c r="J12" s="171" t="s">
        <v>0</v>
      </c>
    </row>
    <row r="13" spans="1:17" s="151" customFormat="1" ht="12.75" x14ac:dyDescent="0.2">
      <c r="A13" s="155"/>
      <c r="B13" s="156"/>
      <c r="C13" s="157"/>
      <c r="D13" s="172">
        <v>0.25</v>
      </c>
      <c r="E13" s="172">
        <v>0.75</v>
      </c>
      <c r="F13" s="150"/>
      <c r="G13" s="150"/>
      <c r="H13" s="150"/>
      <c r="I13" s="150"/>
    </row>
    <row r="14" spans="1:17" s="151" customFormat="1" ht="12.75" x14ac:dyDescent="0.2">
      <c r="A14" s="159">
        <v>3</v>
      </c>
      <c r="B14" s="156" t="str">
        <f>(PLANILHA!C25)</f>
        <v>SUPERESTRUTURA</v>
      </c>
      <c r="C14" s="160">
        <f>(PLANILHA!H56)</f>
        <v>0</v>
      </c>
      <c r="D14" s="161">
        <f>(C14*0.25)</f>
        <v>0</v>
      </c>
      <c r="E14" s="161">
        <f>(C14-D14)</f>
        <v>0</v>
      </c>
      <c r="F14" s="150"/>
      <c r="G14" s="150" t="s">
        <v>0</v>
      </c>
      <c r="H14" s="150"/>
      <c r="I14" s="150"/>
      <c r="J14" s="171" t="s">
        <v>0</v>
      </c>
    </row>
    <row r="15" spans="1:17" s="151" customFormat="1" ht="12.75" x14ac:dyDescent="0.2">
      <c r="A15" s="159"/>
      <c r="B15" s="156"/>
      <c r="C15" s="160"/>
      <c r="D15" s="172">
        <v>0.25</v>
      </c>
      <c r="E15" s="172">
        <v>0.75</v>
      </c>
      <c r="F15" s="150"/>
      <c r="G15" s="150"/>
      <c r="H15" s="150"/>
      <c r="I15" s="150"/>
    </row>
    <row r="16" spans="1:17" s="151" customFormat="1" ht="12.75" x14ac:dyDescent="0.2">
      <c r="A16" s="159">
        <v>4</v>
      </c>
      <c r="B16" s="162" t="str">
        <f>(PLANILHA!C57)</f>
        <v xml:space="preserve">VEDAÇÃO                      </v>
      </c>
      <c r="C16" s="163">
        <f>(PLANILHA!H59)</f>
        <v>0</v>
      </c>
      <c r="D16" s="161">
        <f>(C16*0.25)</f>
        <v>0</v>
      </c>
      <c r="E16" s="161">
        <f>(C16-D16)</f>
        <v>0</v>
      </c>
      <c r="F16" s="150"/>
      <c r="G16" s="150"/>
      <c r="H16" s="150"/>
      <c r="I16" s="150"/>
      <c r="J16" s="171" t="s">
        <v>0</v>
      </c>
    </row>
    <row r="17" spans="1:10" s="151" customFormat="1" ht="12.75" x14ac:dyDescent="0.2">
      <c r="A17" s="159"/>
      <c r="B17" s="162"/>
      <c r="C17" s="163"/>
      <c r="D17" s="150"/>
      <c r="E17" s="172">
        <v>0.5</v>
      </c>
      <c r="F17" s="172">
        <v>0.5</v>
      </c>
      <c r="G17" s="150"/>
      <c r="H17" s="150"/>
      <c r="I17" s="150"/>
    </row>
    <row r="18" spans="1:10" s="151" customFormat="1" ht="12.75" customHeight="1" x14ac:dyDescent="0.2">
      <c r="A18" s="155">
        <v>5</v>
      </c>
      <c r="B18" s="162" t="str">
        <f>(PLANILHA!C60)</f>
        <v>COBERTURA</v>
      </c>
      <c r="C18" s="163">
        <f>(PLANILHA!H66)</f>
        <v>0</v>
      </c>
      <c r="D18" s="150"/>
      <c r="E18" s="161">
        <f>(C18*0.5)</f>
        <v>0</v>
      </c>
      <c r="F18" s="161">
        <f>(C18-E18)</f>
        <v>0</v>
      </c>
      <c r="G18" s="150"/>
      <c r="H18" s="150" t="s">
        <v>0</v>
      </c>
      <c r="I18" s="150"/>
      <c r="J18" s="171" t="s">
        <v>0</v>
      </c>
    </row>
    <row r="19" spans="1:10" s="151" customFormat="1" ht="12.75" x14ac:dyDescent="0.2">
      <c r="A19" s="155"/>
      <c r="B19" s="162"/>
      <c r="C19" s="163"/>
      <c r="D19" s="150"/>
      <c r="E19" s="154" t="s">
        <v>0</v>
      </c>
      <c r="F19" s="154" t="s">
        <v>0</v>
      </c>
      <c r="G19" s="172">
        <v>1</v>
      </c>
      <c r="H19" s="150"/>
      <c r="I19" s="150"/>
      <c r="J19" s="164"/>
    </row>
    <row r="20" spans="1:10" s="151" customFormat="1" ht="12.75" customHeight="1" x14ac:dyDescent="0.2">
      <c r="A20" s="155">
        <v>6</v>
      </c>
      <c r="B20" s="162" t="str">
        <f>(PLANILHA!C67)</f>
        <v>ESQUADRIAS METÁLICAS  / MADEIRA / VIDROS</v>
      </c>
      <c r="C20" s="163">
        <f>(PLANILHA!H85)</f>
        <v>0</v>
      </c>
      <c r="D20" s="150"/>
      <c r="E20" s="161" t="s">
        <v>0</v>
      </c>
      <c r="F20" s="161" t="s">
        <v>0</v>
      </c>
      <c r="G20" s="161">
        <f>(C20)</f>
        <v>0</v>
      </c>
      <c r="H20" s="150"/>
      <c r="I20" s="150"/>
      <c r="J20" s="171" t="s">
        <v>0</v>
      </c>
    </row>
    <row r="21" spans="1:10" s="151" customFormat="1" ht="12.75" x14ac:dyDescent="0.2">
      <c r="A21" s="155"/>
      <c r="B21" s="162"/>
      <c r="C21" s="163"/>
      <c r="D21" s="150"/>
      <c r="E21" s="150"/>
      <c r="F21" s="172">
        <v>1</v>
      </c>
      <c r="G21" s="154" t="s">
        <v>0</v>
      </c>
      <c r="H21" s="154"/>
      <c r="I21" s="150"/>
      <c r="J21" s="164"/>
    </row>
    <row r="22" spans="1:10" s="151" customFormat="1" ht="12.75" customHeight="1" x14ac:dyDescent="0.2">
      <c r="A22" s="155">
        <v>7</v>
      </c>
      <c r="B22" s="162" t="str">
        <f>(PLANILHA!C86)</f>
        <v>REVESTIMENTOS DE PAREDES</v>
      </c>
      <c r="C22" s="163">
        <f>(PLANILHA!H88)</f>
        <v>0</v>
      </c>
      <c r="D22" s="150"/>
      <c r="E22" s="150"/>
      <c r="F22" s="161">
        <f>(C22)</f>
        <v>0</v>
      </c>
      <c r="G22" s="161" t="s">
        <v>0</v>
      </c>
      <c r="H22" s="161"/>
      <c r="I22" s="150"/>
      <c r="J22" s="171" t="s">
        <v>52</v>
      </c>
    </row>
    <row r="23" spans="1:10" s="151" customFormat="1" ht="12.75" x14ac:dyDescent="0.2">
      <c r="A23" s="155"/>
      <c r="B23" s="162"/>
      <c r="C23" s="163"/>
      <c r="D23" s="150"/>
      <c r="E23" s="150"/>
      <c r="F23" s="172">
        <v>1</v>
      </c>
      <c r="G23" s="154" t="s">
        <v>0</v>
      </c>
      <c r="H23" s="154"/>
      <c r="I23" s="154"/>
      <c r="J23" s="164"/>
    </row>
    <row r="24" spans="1:10" s="151" customFormat="1" ht="12.75" x14ac:dyDescent="0.2">
      <c r="A24" s="155">
        <v>8</v>
      </c>
      <c r="B24" s="162" t="str">
        <f>(PLANILHA!C89)</f>
        <v>PISOS INTERNO</v>
      </c>
      <c r="C24" s="163">
        <f>(PLANILHA!H94)</f>
        <v>0</v>
      </c>
      <c r="D24" s="150"/>
      <c r="E24" s="150"/>
      <c r="F24" s="161">
        <f>(C24)</f>
        <v>0</v>
      </c>
      <c r="G24" s="161" t="s">
        <v>0</v>
      </c>
      <c r="H24" s="161"/>
      <c r="I24" s="150"/>
      <c r="J24" s="171" t="s">
        <v>0</v>
      </c>
    </row>
    <row r="25" spans="1:10" s="151" customFormat="1" ht="12.75" x14ac:dyDescent="0.2">
      <c r="A25" s="155"/>
      <c r="B25" s="162"/>
      <c r="C25" s="163"/>
      <c r="D25" s="150"/>
      <c r="E25" s="154" t="s">
        <v>0</v>
      </c>
      <c r="F25" s="172">
        <v>0.5</v>
      </c>
      <c r="G25" s="172">
        <v>0.5</v>
      </c>
      <c r="H25" s="154"/>
      <c r="I25" s="150"/>
      <c r="J25" s="164"/>
    </row>
    <row r="26" spans="1:10" s="151" customFormat="1" ht="12.75" x14ac:dyDescent="0.2">
      <c r="A26" s="155">
        <v>9</v>
      </c>
      <c r="B26" s="162" t="str">
        <f>(PLANILHA!C95)</f>
        <v>PINTURAS</v>
      </c>
      <c r="C26" s="163">
        <f>(PLANILHA!H107)</f>
        <v>0</v>
      </c>
      <c r="D26" s="150"/>
      <c r="E26" s="161" t="s">
        <v>0</v>
      </c>
      <c r="F26" s="161">
        <f>(C26/2)</f>
        <v>0</v>
      </c>
      <c r="G26" s="161">
        <f>(C26-F26)</f>
        <v>0</v>
      </c>
      <c r="H26" s="161"/>
      <c r="I26" s="150"/>
      <c r="J26" s="171" t="s">
        <v>0</v>
      </c>
    </row>
    <row r="27" spans="1:10" s="151" customFormat="1" ht="12.75" x14ac:dyDescent="0.2">
      <c r="A27" s="155"/>
      <c r="B27" s="162"/>
      <c r="C27" s="163"/>
      <c r="D27" s="150"/>
      <c r="E27" s="154" t="s">
        <v>0</v>
      </c>
      <c r="F27" s="172">
        <v>0.5</v>
      </c>
      <c r="G27" s="172">
        <v>0.25</v>
      </c>
      <c r="H27" s="172">
        <v>0.25</v>
      </c>
      <c r="I27" s="150"/>
      <c r="J27" s="164"/>
    </row>
    <row r="28" spans="1:10" s="151" customFormat="1" ht="12.75" x14ac:dyDescent="0.2">
      <c r="A28" s="155">
        <v>10</v>
      </c>
      <c r="B28" s="162" t="str">
        <f>(PLANILHA!C108)</f>
        <v>LOUÇAS / BANCADAS / METAIS</v>
      </c>
      <c r="C28" s="163">
        <f>(PLANILHA!H115)</f>
        <v>0</v>
      </c>
      <c r="D28" s="150"/>
      <c r="E28" s="161" t="s">
        <v>0</v>
      </c>
      <c r="F28" s="161">
        <f>(C28*0.5)</f>
        <v>0</v>
      </c>
      <c r="G28" s="161">
        <f>(C28*0.25)</f>
        <v>0</v>
      </c>
      <c r="H28" s="161">
        <f>(C28-(F28+G28))</f>
        <v>0</v>
      </c>
      <c r="I28" s="150"/>
      <c r="J28" s="171" t="s">
        <v>0</v>
      </c>
    </row>
    <row r="29" spans="1:10" s="151" customFormat="1" ht="12.75" x14ac:dyDescent="0.2">
      <c r="A29" s="155"/>
      <c r="B29" s="162"/>
      <c r="C29" s="163"/>
      <c r="D29" s="150"/>
      <c r="E29" s="150"/>
      <c r="F29" s="154" t="s">
        <v>0</v>
      </c>
      <c r="G29" s="154" t="s">
        <v>0</v>
      </c>
      <c r="H29" s="172">
        <v>1</v>
      </c>
      <c r="I29" s="154"/>
      <c r="J29" s="164"/>
    </row>
    <row r="30" spans="1:10" s="151" customFormat="1" ht="12.75" x14ac:dyDescent="0.2">
      <c r="A30" s="155">
        <v>11</v>
      </c>
      <c r="B30" s="162" t="str">
        <f>(PLANILHA!C116)</f>
        <v>INSTALAÇÕES HIROSANITÁRIAS</v>
      </c>
      <c r="C30" s="163">
        <f>(PLANILHA!H154)</f>
        <v>0</v>
      </c>
      <c r="D30" s="150"/>
      <c r="E30" s="150"/>
      <c r="F30" s="161" t="s">
        <v>0</v>
      </c>
      <c r="G30" s="161" t="s">
        <v>0</v>
      </c>
      <c r="H30" s="161">
        <f>(C30)</f>
        <v>0</v>
      </c>
      <c r="I30" s="161"/>
      <c r="J30" s="164" t="s">
        <v>0</v>
      </c>
    </row>
    <row r="31" spans="1:10" s="151" customFormat="1" ht="12.75" x14ac:dyDescent="0.2">
      <c r="A31" s="155"/>
      <c r="B31" s="162" t="s">
        <v>0</v>
      </c>
      <c r="C31" s="163"/>
      <c r="D31" s="150"/>
      <c r="E31" s="150"/>
      <c r="F31" s="154" t="s">
        <v>0</v>
      </c>
      <c r="G31" s="172">
        <v>0.5</v>
      </c>
      <c r="H31" s="172">
        <v>0.5</v>
      </c>
      <c r="I31" s="154"/>
      <c r="J31" s="164"/>
    </row>
    <row r="32" spans="1:10" s="151" customFormat="1" ht="12.75" x14ac:dyDescent="0.2">
      <c r="A32" s="155">
        <v>12</v>
      </c>
      <c r="B32" s="162" t="str">
        <f>(PLANILHA!C155)</f>
        <v>INSTALAÇÕES ELETRICAS</v>
      </c>
      <c r="C32" s="163">
        <f>(PLANILHA!H201)</f>
        <v>0</v>
      </c>
      <c r="D32" s="150"/>
      <c r="E32" s="150"/>
      <c r="F32" s="161" t="s">
        <v>0</v>
      </c>
      <c r="G32" s="161">
        <f>(C32/2)</f>
        <v>0</v>
      </c>
      <c r="H32" s="161">
        <f>(C32-G32)</f>
        <v>0</v>
      </c>
      <c r="I32" s="161"/>
      <c r="J32" s="164" t="s">
        <v>0</v>
      </c>
    </row>
    <row r="33" spans="1:11" s="151" customFormat="1" ht="12.75" x14ac:dyDescent="0.2">
      <c r="A33" s="155"/>
      <c r="B33" s="162"/>
      <c r="C33" s="163"/>
      <c r="D33" s="150"/>
      <c r="E33" s="150"/>
      <c r="F33" s="150"/>
      <c r="G33" s="172">
        <v>0.5</v>
      </c>
      <c r="H33" s="172">
        <v>0.5</v>
      </c>
      <c r="I33" s="154"/>
      <c r="J33" s="164"/>
    </row>
    <row r="34" spans="1:11" s="151" customFormat="1" ht="12.75" customHeight="1" x14ac:dyDescent="0.2">
      <c r="A34" s="155">
        <v>13</v>
      </c>
      <c r="B34" s="162" t="str">
        <f>(PLANILHA!C202)</f>
        <v>SERVIÇOS COMPLEMENTARES</v>
      </c>
      <c r="C34" s="163">
        <f>(PLANILHA!H213)</f>
        <v>0</v>
      </c>
      <c r="D34" s="150"/>
      <c r="E34" s="150" t="s">
        <v>0</v>
      </c>
      <c r="F34" s="150" t="s">
        <v>0</v>
      </c>
      <c r="G34" s="161">
        <f>(C34/2)</f>
        <v>0</v>
      </c>
      <c r="H34" s="161">
        <f>(C34-G34)</f>
        <v>0</v>
      </c>
      <c r="I34" s="161"/>
    </row>
    <row r="35" spans="1:11" s="151" customFormat="1" ht="12.75" x14ac:dyDescent="0.2">
      <c r="A35" s="155"/>
      <c r="B35" s="162"/>
      <c r="C35" s="163"/>
      <c r="D35" s="150"/>
      <c r="E35" s="154" t="s">
        <v>0</v>
      </c>
      <c r="F35" s="154" t="s">
        <v>0</v>
      </c>
      <c r="G35" s="172">
        <v>0.5</v>
      </c>
      <c r="H35" s="172">
        <v>0.5</v>
      </c>
      <c r="I35" s="150"/>
    </row>
    <row r="36" spans="1:11" s="151" customFormat="1" ht="12.75" x14ac:dyDescent="0.2">
      <c r="A36" s="155"/>
      <c r="B36" s="162"/>
      <c r="C36" s="163"/>
      <c r="D36" s="150"/>
      <c r="E36" s="154" t="s">
        <v>0</v>
      </c>
      <c r="F36" s="154" t="s">
        <v>0</v>
      </c>
      <c r="G36" s="154" t="s">
        <v>0</v>
      </c>
      <c r="H36" s="154" t="s">
        <v>0</v>
      </c>
      <c r="I36" s="189"/>
      <c r="J36" s="164"/>
    </row>
    <row r="37" spans="1:11" s="151" customFormat="1" ht="12.75" x14ac:dyDescent="0.2">
      <c r="A37" s="155" t="s">
        <v>0</v>
      </c>
      <c r="B37" s="162" t="s">
        <v>160</v>
      </c>
      <c r="C37" s="163">
        <f>SUM(C10:C35)</f>
        <v>0</v>
      </c>
      <c r="D37" s="150"/>
      <c r="E37" s="150"/>
      <c r="F37" s="150"/>
      <c r="G37" s="150"/>
      <c r="H37" s="150"/>
      <c r="I37" s="150"/>
    </row>
    <row r="38" spans="1:11" s="151" customFormat="1" ht="12.75" x14ac:dyDescent="0.2">
      <c r="A38" s="165"/>
      <c r="B38" s="173" t="s">
        <v>120</v>
      </c>
      <c r="C38" s="174" t="s">
        <v>0</v>
      </c>
      <c r="D38" s="311" t="e">
        <f>ROUND(D40/H41*100,2)</f>
        <v>#DIV/0!</v>
      </c>
      <c r="E38" s="180" t="e">
        <f>ROUND(E40/H41*100,2)</f>
        <v>#DIV/0!</v>
      </c>
      <c r="F38" s="180" t="e">
        <f>ROUND(F40/H41*100,2)</f>
        <v>#DIV/0!</v>
      </c>
      <c r="G38" s="180" t="e">
        <f>ROUND(G40/H41*100,2)</f>
        <v>#DIV/0!</v>
      </c>
      <c r="H38" s="178" t="e">
        <f>ROUND(H40/H41*100,2)</f>
        <v>#DIV/0!</v>
      </c>
      <c r="I38" s="178"/>
    </row>
    <row r="39" spans="1:11" s="151" customFormat="1" ht="12.75" x14ac:dyDescent="0.2">
      <c r="A39" s="165"/>
      <c r="B39" s="166" t="s">
        <v>121</v>
      </c>
      <c r="C39" s="157"/>
      <c r="D39" s="182" t="e">
        <f>(D38)</f>
        <v>#DIV/0!</v>
      </c>
      <c r="E39" s="181" t="e">
        <f>(D39+E38)</f>
        <v>#DIV/0!</v>
      </c>
      <c r="F39" s="181" t="e">
        <f>(E39+F38)</f>
        <v>#DIV/0!</v>
      </c>
      <c r="G39" s="182" t="e">
        <f>(F39+G38)</f>
        <v>#DIV/0!</v>
      </c>
      <c r="H39" s="179">
        <v>100</v>
      </c>
      <c r="I39" s="179"/>
    </row>
    <row r="40" spans="1:11" s="151" customFormat="1" ht="11.25" customHeight="1" x14ac:dyDescent="0.2">
      <c r="A40" s="167"/>
      <c r="B40" s="175" t="s">
        <v>12</v>
      </c>
      <c r="C40" s="176"/>
      <c r="D40" s="177">
        <f>(D16+D14+D12+D10)</f>
        <v>0</v>
      </c>
      <c r="E40" s="177">
        <f>(E18+E16+E14)</f>
        <v>0</v>
      </c>
      <c r="F40" s="177">
        <f>(F28+F26+F24+F22+F18)</f>
        <v>0</v>
      </c>
      <c r="G40" s="177">
        <f>(G34+G32+G28+G26+G20)</f>
        <v>0</v>
      </c>
      <c r="H40" s="177">
        <f>(H34+H32+H30+H28)</f>
        <v>0</v>
      </c>
      <c r="I40" s="177"/>
      <c r="K40" s="170"/>
    </row>
    <row r="41" spans="1:11" s="151" customFormat="1" ht="11.25" customHeight="1" x14ac:dyDescent="0.2">
      <c r="A41" s="167"/>
      <c r="B41" s="168" t="s">
        <v>13</v>
      </c>
      <c r="C41" s="169"/>
      <c r="D41" s="161">
        <f>(D40)</f>
        <v>0</v>
      </c>
      <c r="E41" s="161">
        <f>(E40+D41)</f>
        <v>0</v>
      </c>
      <c r="F41" s="161">
        <f>(F40+E41)</f>
        <v>0</v>
      </c>
      <c r="G41" s="161">
        <f>(G40+F41)</f>
        <v>0</v>
      </c>
      <c r="H41" s="161">
        <f>(H40+G41)</f>
        <v>0</v>
      </c>
      <c r="I41" s="161"/>
      <c r="J41" s="171" t="s">
        <v>0</v>
      </c>
    </row>
    <row r="43" spans="1:11" ht="11.25" customHeight="1" x14ac:dyDescent="0.2">
      <c r="E43" s="7" t="s">
        <v>0</v>
      </c>
      <c r="K43" s="5"/>
    </row>
    <row r="44" spans="1:11" ht="11.25" customHeight="1" x14ac:dyDescent="0.2">
      <c r="D44" s="7" t="s">
        <v>0</v>
      </c>
      <c r="G44" s="7" t="s">
        <v>0</v>
      </c>
      <c r="H44" s="7" t="s">
        <v>0</v>
      </c>
      <c r="I44" s="7" t="s">
        <v>0</v>
      </c>
    </row>
    <row r="45" spans="1:11" ht="11.25" customHeight="1" x14ac:dyDescent="0.2">
      <c r="D45" s="7" t="s">
        <v>0</v>
      </c>
      <c r="F45" s="7" t="s">
        <v>0</v>
      </c>
      <c r="I45" s="7" t="s">
        <v>0</v>
      </c>
    </row>
    <row r="46" spans="1:11" ht="11.25" customHeight="1" x14ac:dyDescent="0.2">
      <c r="E46" s="7" t="s">
        <v>0</v>
      </c>
    </row>
    <row r="52" spans="2:5" s="1" customFormat="1" ht="12.75" x14ac:dyDescent="0.2">
      <c r="B52" s="143" t="s">
        <v>0</v>
      </c>
      <c r="C52" s="7"/>
      <c r="D52" s="7"/>
      <c r="E52" s="35" t="s">
        <v>0</v>
      </c>
    </row>
    <row r="53" spans="2:5" s="1" customFormat="1" ht="12.75" x14ac:dyDescent="0.2">
      <c r="B53" s="14" t="s">
        <v>0</v>
      </c>
      <c r="C53" s="7"/>
      <c r="D53" s="7"/>
      <c r="E53" s="33" t="s">
        <v>0</v>
      </c>
    </row>
    <row r="54" spans="2:5" s="1" customFormat="1" ht="12.75" x14ac:dyDescent="0.2">
      <c r="C54" s="7"/>
      <c r="D54" s="7"/>
      <c r="E54" s="33" t="s">
        <v>0</v>
      </c>
    </row>
  </sheetData>
  <pageMargins left="0.51181102362204722" right="0.11811023622047245" top="0.59055118110236227" bottom="0.59055118110236227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</sheetPr>
  <dimension ref="A1:V125"/>
  <sheetViews>
    <sheetView view="pageBreakPreview" topLeftCell="A79" zoomScale="60" zoomScaleNormal="100" workbookViewId="0">
      <selection activeCell="H18" sqref="H18:M19"/>
    </sheetView>
  </sheetViews>
  <sheetFormatPr defaultRowHeight="12" x14ac:dyDescent="0.2"/>
  <cols>
    <col min="1" max="1" width="8.5703125" style="220" customWidth="1"/>
    <col min="2" max="2" width="17.85546875" style="220" customWidth="1"/>
    <col min="3" max="3" width="48.7109375" style="222" customWidth="1"/>
    <col min="4" max="4" width="7.85546875" style="222" customWidth="1"/>
    <col min="5" max="5" width="13.42578125" style="225" customWidth="1"/>
    <col min="6" max="6" width="14" style="225" customWidth="1"/>
    <col min="7" max="7" width="19.42578125" style="35" customWidth="1"/>
    <col min="8" max="8" width="14.42578125" style="225" customWidth="1"/>
    <col min="9" max="9" width="14" style="226" customWidth="1"/>
    <col min="10" max="10" width="16.7109375" style="225" customWidth="1"/>
    <col min="11" max="12" width="11" style="225" customWidth="1"/>
    <col min="13" max="13" width="12.42578125" style="225" customWidth="1"/>
    <col min="14" max="16" width="14" style="227" customWidth="1"/>
    <col min="17" max="19" width="12.7109375" style="35" customWidth="1"/>
    <col min="20" max="20" width="12.85546875" style="222" bestFit="1" customWidth="1"/>
    <col min="21" max="21" width="18.140625" style="228" customWidth="1"/>
    <col min="22" max="16384" width="9.140625" style="222"/>
  </cols>
  <sheetData>
    <row r="1" spans="1:22" x14ac:dyDescent="0.2">
      <c r="A1" s="220" t="s">
        <v>1</v>
      </c>
      <c r="C1" s="299" t="s">
        <v>709</v>
      </c>
      <c r="E1" s="35" t="s">
        <v>0</v>
      </c>
      <c r="F1" s="223" t="s">
        <v>0</v>
      </c>
      <c r="G1" s="224"/>
      <c r="Q1" s="224"/>
      <c r="R1" s="224"/>
      <c r="S1" s="224"/>
    </row>
    <row r="2" spans="1:22" x14ac:dyDescent="0.2">
      <c r="A2" s="220" t="s">
        <v>387</v>
      </c>
      <c r="C2" s="293" t="s">
        <v>65</v>
      </c>
      <c r="E2" s="35" t="s">
        <v>0</v>
      </c>
      <c r="F2" s="223" t="s">
        <v>0</v>
      </c>
      <c r="G2" s="224"/>
      <c r="Q2" s="224"/>
      <c r="R2" s="224"/>
      <c r="S2" s="224"/>
    </row>
    <row r="3" spans="1:22" ht="15.75" customHeight="1" x14ac:dyDescent="0.2">
      <c r="A3" s="220" t="s">
        <v>0</v>
      </c>
      <c r="C3" s="221" t="s">
        <v>286</v>
      </c>
      <c r="E3" s="229" t="s">
        <v>0</v>
      </c>
      <c r="F3" s="230" t="s">
        <v>0</v>
      </c>
      <c r="G3" s="231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232"/>
      <c r="U3" s="233"/>
      <c r="V3" s="232"/>
    </row>
    <row r="4" spans="1:22" ht="15" customHeight="1" x14ac:dyDescent="0.2">
      <c r="A4" s="220" t="s">
        <v>388</v>
      </c>
      <c r="C4" s="221" t="s">
        <v>70</v>
      </c>
      <c r="E4" s="229" t="s">
        <v>0</v>
      </c>
      <c r="F4" s="234" t="s">
        <v>0</v>
      </c>
      <c r="G4" s="231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232"/>
      <c r="U4" s="233"/>
      <c r="V4" s="232"/>
    </row>
    <row r="5" spans="1:22" ht="21" customHeight="1" x14ac:dyDescent="0.2">
      <c r="A5" s="235"/>
      <c r="B5" s="235"/>
      <c r="C5" s="236"/>
      <c r="D5" s="236"/>
      <c r="E5" s="237" t="s">
        <v>0</v>
      </c>
      <c r="F5" s="238" t="s">
        <v>0</v>
      </c>
      <c r="G5" s="239" t="s">
        <v>0</v>
      </c>
      <c r="H5" s="316"/>
      <c r="I5" s="317"/>
      <c r="J5" s="317"/>
      <c r="K5" s="317"/>
      <c r="L5" s="317"/>
      <c r="M5" s="317"/>
      <c r="N5" s="317"/>
      <c r="O5" s="317"/>
      <c r="P5" s="317"/>
      <c r="Q5" s="318"/>
      <c r="R5" s="318"/>
      <c r="S5" s="318"/>
      <c r="T5" s="232"/>
      <c r="U5" s="233"/>
      <c r="V5" s="232"/>
    </row>
    <row r="6" spans="1:22" x14ac:dyDescent="0.2">
      <c r="A6" s="240" t="s">
        <v>14</v>
      </c>
      <c r="B6" s="240" t="s">
        <v>389</v>
      </c>
      <c r="C6" s="132" t="s">
        <v>390</v>
      </c>
      <c r="D6" s="240" t="s">
        <v>15</v>
      </c>
      <c r="E6" s="241" t="s">
        <v>131</v>
      </c>
      <c r="F6" s="241" t="s">
        <v>124</v>
      </c>
      <c r="G6" s="242" t="s">
        <v>132</v>
      </c>
      <c r="H6" s="243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32"/>
      <c r="U6" s="233"/>
      <c r="V6" s="232"/>
    </row>
    <row r="7" spans="1:22" ht="14.25" customHeight="1" x14ac:dyDescent="0.2">
      <c r="A7" s="245" t="s">
        <v>0</v>
      </c>
      <c r="B7" s="245"/>
      <c r="C7" s="245" t="s">
        <v>0</v>
      </c>
      <c r="D7" s="246"/>
      <c r="E7" s="247"/>
      <c r="F7" s="247"/>
      <c r="G7" s="248"/>
      <c r="H7" s="249"/>
      <c r="I7" s="250"/>
      <c r="J7" s="251"/>
      <c r="K7" s="251"/>
      <c r="L7" s="251"/>
      <c r="M7" s="251"/>
      <c r="N7" s="251"/>
      <c r="O7" s="251"/>
      <c r="P7" s="251"/>
      <c r="Q7" s="252"/>
      <c r="R7" s="252"/>
      <c r="S7" s="252"/>
      <c r="T7" s="232"/>
      <c r="U7" s="233"/>
      <c r="V7" s="232"/>
    </row>
    <row r="8" spans="1:22" s="14" customFormat="1" ht="11.25" x14ac:dyDescent="0.2">
      <c r="A8" s="38">
        <v>1</v>
      </c>
      <c r="B8" s="38"/>
      <c r="C8" s="38" t="s">
        <v>391</v>
      </c>
      <c r="D8" s="281"/>
      <c r="E8" s="25"/>
      <c r="F8" s="25"/>
      <c r="G8" s="282"/>
      <c r="H8" s="277"/>
      <c r="I8" s="278"/>
      <c r="J8" s="279"/>
      <c r="K8" s="279"/>
      <c r="L8" s="279"/>
      <c r="M8" s="279"/>
      <c r="N8" s="279"/>
      <c r="O8" s="279"/>
      <c r="P8" s="279"/>
      <c r="Q8" s="56"/>
      <c r="R8" s="56"/>
      <c r="S8" s="56"/>
      <c r="T8" s="17"/>
      <c r="U8" s="36"/>
      <c r="V8" s="17"/>
    </row>
    <row r="9" spans="1:22" s="17" customFormat="1" ht="11.25" x14ac:dyDescent="0.2">
      <c r="A9" s="11" t="s">
        <v>380</v>
      </c>
      <c r="B9" s="283" t="s">
        <v>392</v>
      </c>
      <c r="C9" s="23" t="s">
        <v>381</v>
      </c>
      <c r="D9" s="18" t="s">
        <v>17</v>
      </c>
      <c r="E9" s="12">
        <v>170</v>
      </c>
      <c r="F9" s="12">
        <v>13.88</v>
      </c>
      <c r="G9" s="284">
        <f>(F9*E9)</f>
        <v>2359.6</v>
      </c>
      <c r="H9" s="285"/>
      <c r="I9" s="278"/>
      <c r="J9" s="279"/>
      <c r="K9" s="279"/>
      <c r="L9" s="279"/>
      <c r="M9" s="286"/>
      <c r="N9" s="279"/>
      <c r="O9" s="279"/>
      <c r="P9" s="279"/>
      <c r="Q9" s="56"/>
      <c r="R9" s="56"/>
      <c r="S9" s="56"/>
      <c r="U9" s="36"/>
    </row>
    <row r="10" spans="1:22" s="17" customFormat="1" ht="11.25" x14ac:dyDescent="0.2">
      <c r="A10" s="11" t="s">
        <v>382</v>
      </c>
      <c r="B10" s="10" t="s">
        <v>58</v>
      </c>
      <c r="C10" s="16" t="s">
        <v>393</v>
      </c>
      <c r="D10" s="18" t="s">
        <v>29</v>
      </c>
      <c r="E10" s="12">
        <v>1.1000000000000001</v>
      </c>
      <c r="F10" s="12">
        <v>515</v>
      </c>
      <c r="G10" s="284">
        <f t="shared" ref="G10:G13" si="0">(F10*E10)</f>
        <v>566.5</v>
      </c>
      <c r="H10" s="285"/>
      <c r="I10" s="278"/>
      <c r="J10" s="279"/>
      <c r="K10" s="279"/>
      <c r="L10" s="279"/>
      <c r="M10" s="286"/>
      <c r="N10" s="279"/>
      <c r="O10" s="279"/>
      <c r="P10" s="279"/>
      <c r="Q10" s="56"/>
      <c r="R10" s="56"/>
      <c r="S10" s="56"/>
      <c r="U10" s="36"/>
    </row>
    <row r="11" spans="1:22" s="17" customFormat="1" ht="11.25" x14ac:dyDescent="0.2">
      <c r="A11" s="11" t="s">
        <v>383</v>
      </c>
      <c r="B11" s="283" t="s">
        <v>292</v>
      </c>
      <c r="C11" s="58" t="s">
        <v>394</v>
      </c>
      <c r="D11" s="18" t="s">
        <v>29</v>
      </c>
      <c r="E11" s="12">
        <v>1.1000000000000001</v>
      </c>
      <c r="F11" s="12">
        <v>106.69</v>
      </c>
      <c r="G11" s="284">
        <f t="shared" si="0"/>
        <v>117.35900000000001</v>
      </c>
      <c r="H11" s="285"/>
      <c r="I11" s="278"/>
      <c r="J11" s="279"/>
      <c r="K11" s="279"/>
      <c r="L11" s="279"/>
      <c r="M11" s="286"/>
      <c r="N11" s="279"/>
      <c r="O11" s="279"/>
      <c r="P11" s="279"/>
      <c r="Q11" s="56"/>
      <c r="R11" s="56"/>
      <c r="S11" s="56"/>
      <c r="U11" s="36"/>
    </row>
    <row r="12" spans="1:22" s="17" customFormat="1" ht="11.25" x14ac:dyDescent="0.2">
      <c r="A12" s="11" t="s">
        <v>384</v>
      </c>
      <c r="B12" s="10" t="s">
        <v>395</v>
      </c>
      <c r="C12" s="11" t="s">
        <v>385</v>
      </c>
      <c r="D12" s="18" t="s">
        <v>386</v>
      </c>
      <c r="E12" s="12">
        <v>1.5</v>
      </c>
      <c r="F12" s="12">
        <v>5.8</v>
      </c>
      <c r="G12" s="284">
        <f t="shared" si="0"/>
        <v>8.6999999999999993</v>
      </c>
      <c r="H12" s="285"/>
      <c r="I12" s="278"/>
      <c r="J12" s="279"/>
      <c r="K12" s="279"/>
      <c r="L12" s="279"/>
      <c r="M12" s="286"/>
      <c r="N12" s="279"/>
      <c r="O12" s="279"/>
      <c r="P12" s="279"/>
      <c r="Q12" s="56"/>
      <c r="R12" s="56"/>
      <c r="S12" s="56"/>
      <c r="U12" s="36"/>
    </row>
    <row r="13" spans="1:22" s="48" customFormat="1" ht="45" x14ac:dyDescent="0.2">
      <c r="A13" s="41" t="s">
        <v>396</v>
      </c>
      <c r="B13" s="46" t="s">
        <v>71</v>
      </c>
      <c r="C13" s="203" t="s">
        <v>397</v>
      </c>
      <c r="D13" s="45" t="s">
        <v>398</v>
      </c>
      <c r="E13" s="42">
        <v>3</v>
      </c>
      <c r="F13" s="42">
        <v>254.52</v>
      </c>
      <c r="G13" s="287">
        <f t="shared" si="0"/>
        <v>763.56000000000006</v>
      </c>
      <c r="H13" s="288"/>
      <c r="I13" s="289"/>
      <c r="J13" s="290"/>
      <c r="K13" s="290"/>
      <c r="L13" s="290"/>
      <c r="M13" s="291"/>
      <c r="N13" s="290"/>
      <c r="O13" s="290"/>
      <c r="P13" s="290"/>
      <c r="Q13" s="292"/>
      <c r="R13" s="292"/>
      <c r="S13" s="292"/>
      <c r="U13" s="67"/>
    </row>
    <row r="14" spans="1:22" s="17" customFormat="1" ht="11.25" x14ac:dyDescent="0.2">
      <c r="A14" s="273"/>
      <c r="B14" s="273"/>
      <c r="C14" s="273"/>
      <c r="D14" s="37"/>
      <c r="E14" s="274"/>
      <c r="F14" s="275" t="s">
        <v>6</v>
      </c>
      <c r="G14" s="276">
        <f>SUM(G9:G13)</f>
        <v>3815.7189999999996</v>
      </c>
      <c r="H14" s="277"/>
      <c r="I14" s="278"/>
      <c r="J14" s="279"/>
      <c r="K14" s="279"/>
      <c r="L14" s="279"/>
      <c r="M14" s="279"/>
      <c r="N14" s="279"/>
      <c r="O14" s="279"/>
      <c r="P14" s="279"/>
      <c r="Q14" s="56"/>
      <c r="R14" s="56"/>
      <c r="S14" s="280"/>
      <c r="U14" s="36"/>
    </row>
    <row r="15" spans="1:22" s="256" customFormat="1" x14ac:dyDescent="0.2">
      <c r="A15" s="258"/>
      <c r="B15" s="258"/>
      <c r="C15" s="258"/>
      <c r="D15" s="259"/>
      <c r="E15" s="260"/>
      <c r="F15" s="260" t="s">
        <v>0</v>
      </c>
      <c r="G15" s="261" t="s">
        <v>0</v>
      </c>
      <c r="H15" s="262"/>
      <c r="I15" s="253"/>
      <c r="J15" s="254"/>
      <c r="K15" s="254"/>
      <c r="L15" s="254"/>
      <c r="M15" s="263"/>
      <c r="N15" s="254"/>
      <c r="O15" s="254"/>
      <c r="P15" s="254"/>
      <c r="Q15" s="255"/>
      <c r="R15" s="255"/>
      <c r="S15" s="255"/>
      <c r="U15" s="257"/>
    </row>
    <row r="16" spans="1:22" x14ac:dyDescent="0.2">
      <c r="A16" s="220" t="s">
        <v>1</v>
      </c>
      <c r="C16" s="130" t="s">
        <v>322</v>
      </c>
      <c r="E16" s="35" t="s">
        <v>0</v>
      </c>
      <c r="F16" s="223" t="s">
        <v>0</v>
      </c>
      <c r="G16" s="224"/>
      <c r="Q16" s="224"/>
      <c r="R16" s="224"/>
      <c r="S16" s="224"/>
    </row>
    <row r="17" spans="1:22" x14ac:dyDescent="0.2">
      <c r="A17" s="220" t="s">
        <v>387</v>
      </c>
      <c r="C17" s="293" t="s">
        <v>69</v>
      </c>
      <c r="E17" s="35" t="s">
        <v>0</v>
      </c>
      <c r="F17" s="223" t="s">
        <v>0</v>
      </c>
      <c r="G17" s="224"/>
      <c r="Q17" s="224"/>
      <c r="R17" s="224"/>
      <c r="S17" s="224"/>
    </row>
    <row r="18" spans="1:22" ht="15.75" customHeight="1" x14ac:dyDescent="0.2">
      <c r="A18" s="220" t="s">
        <v>0</v>
      </c>
      <c r="C18" s="221" t="s">
        <v>399</v>
      </c>
      <c r="E18" s="229" t="s">
        <v>0</v>
      </c>
      <c r="F18" s="230" t="s">
        <v>0</v>
      </c>
      <c r="G18" s="231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232"/>
      <c r="U18" s="233"/>
      <c r="V18" s="232"/>
    </row>
    <row r="19" spans="1:22" ht="15" customHeight="1" x14ac:dyDescent="0.2">
      <c r="A19" s="220" t="s">
        <v>388</v>
      </c>
      <c r="C19" s="221" t="s">
        <v>70</v>
      </c>
      <c r="E19" s="229" t="s">
        <v>0</v>
      </c>
      <c r="F19" s="234" t="s">
        <v>0</v>
      </c>
      <c r="G19" s="231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232"/>
      <c r="U19" s="233"/>
      <c r="V19" s="232"/>
    </row>
    <row r="20" spans="1:22" ht="21" customHeight="1" x14ac:dyDescent="0.2">
      <c r="A20" s="235"/>
      <c r="B20" s="235"/>
      <c r="C20" s="236"/>
      <c r="D20" s="236"/>
      <c r="E20" s="237" t="s">
        <v>0</v>
      </c>
      <c r="F20" s="238" t="s">
        <v>0</v>
      </c>
      <c r="G20" s="239" t="s">
        <v>0</v>
      </c>
      <c r="H20" s="316"/>
      <c r="I20" s="317"/>
      <c r="J20" s="317"/>
      <c r="K20" s="317"/>
      <c r="L20" s="317"/>
      <c r="M20" s="317"/>
      <c r="N20" s="317"/>
      <c r="O20" s="317"/>
      <c r="P20" s="317"/>
      <c r="Q20" s="318"/>
      <c r="R20" s="318"/>
      <c r="S20" s="318"/>
      <c r="T20" s="232"/>
      <c r="U20" s="233"/>
      <c r="V20" s="232"/>
    </row>
    <row r="21" spans="1:22" x14ac:dyDescent="0.2">
      <c r="A21" s="240" t="s">
        <v>14</v>
      </c>
      <c r="B21" s="240" t="s">
        <v>389</v>
      </c>
      <c r="C21" s="132" t="s">
        <v>390</v>
      </c>
      <c r="D21" s="240" t="s">
        <v>15</v>
      </c>
      <c r="E21" s="241" t="s">
        <v>131</v>
      </c>
      <c r="F21" s="241" t="s">
        <v>124</v>
      </c>
      <c r="G21" s="242" t="s">
        <v>132</v>
      </c>
      <c r="H21" s="243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32"/>
      <c r="U21" s="233"/>
      <c r="V21" s="232"/>
    </row>
    <row r="22" spans="1:22" ht="14.25" customHeight="1" x14ac:dyDescent="0.2">
      <c r="A22" s="245" t="s">
        <v>0</v>
      </c>
      <c r="B22" s="245"/>
      <c r="C22" s="245" t="s">
        <v>0</v>
      </c>
      <c r="D22" s="246"/>
      <c r="E22" s="247"/>
      <c r="F22" s="247"/>
      <c r="G22" s="248"/>
      <c r="H22" s="249"/>
      <c r="I22" s="250"/>
      <c r="J22" s="251"/>
      <c r="K22" s="251"/>
      <c r="L22" s="251"/>
      <c r="M22" s="251"/>
      <c r="N22" s="251"/>
      <c r="O22" s="251"/>
      <c r="P22" s="251"/>
      <c r="Q22" s="252"/>
      <c r="R22" s="252"/>
      <c r="S22" s="252"/>
      <c r="T22" s="232"/>
      <c r="U22" s="233"/>
      <c r="V22" s="232"/>
    </row>
    <row r="23" spans="1:22" s="14" customFormat="1" x14ac:dyDescent="0.2">
      <c r="A23" s="38">
        <v>1</v>
      </c>
      <c r="B23" s="38"/>
      <c r="C23" s="221" t="s">
        <v>399</v>
      </c>
      <c r="D23" s="281"/>
      <c r="E23" s="25"/>
      <c r="F23" s="25"/>
      <c r="G23" s="282"/>
      <c r="H23" s="277"/>
      <c r="I23" s="278"/>
      <c r="J23" s="279"/>
      <c r="K23" s="279"/>
      <c r="L23" s="279"/>
      <c r="M23" s="279"/>
      <c r="N23" s="279"/>
      <c r="O23" s="279"/>
      <c r="P23" s="279"/>
      <c r="Q23" s="56"/>
      <c r="R23" s="56"/>
      <c r="S23" s="56"/>
      <c r="T23" s="17"/>
      <c r="U23" s="36"/>
      <c r="V23" s="17"/>
    </row>
    <row r="24" spans="1:22" s="17" customFormat="1" ht="11.25" x14ac:dyDescent="0.2">
      <c r="A24" s="11" t="s">
        <v>380</v>
      </c>
      <c r="B24" s="283" t="s">
        <v>392</v>
      </c>
      <c r="C24" s="23" t="s">
        <v>381</v>
      </c>
      <c r="D24" s="18" t="s">
        <v>17</v>
      </c>
      <c r="E24" s="12">
        <v>195</v>
      </c>
      <c r="F24" s="12">
        <v>13.88</v>
      </c>
      <c r="G24" s="284">
        <f>(F24*E24)</f>
        <v>2706.6000000000004</v>
      </c>
      <c r="H24" s="285"/>
      <c r="I24" s="278"/>
      <c r="J24" s="279"/>
      <c r="K24" s="279"/>
      <c r="L24" s="279"/>
      <c r="M24" s="286"/>
      <c r="N24" s="279"/>
      <c r="O24" s="279"/>
      <c r="P24" s="279"/>
      <c r="Q24" s="56"/>
      <c r="R24" s="56"/>
      <c r="S24" s="56"/>
      <c r="U24" s="36"/>
    </row>
    <row r="25" spans="1:22" s="17" customFormat="1" ht="11.25" x14ac:dyDescent="0.2">
      <c r="A25" s="11" t="s">
        <v>382</v>
      </c>
      <c r="B25" s="10" t="s">
        <v>58</v>
      </c>
      <c r="C25" s="16" t="s">
        <v>393</v>
      </c>
      <c r="D25" s="18" t="s">
        <v>29</v>
      </c>
      <c r="E25" s="12">
        <v>1.1000000000000001</v>
      </c>
      <c r="F25" s="12">
        <v>515</v>
      </c>
      <c r="G25" s="284">
        <f t="shared" ref="G25:G28" si="1">(F25*E25)</f>
        <v>566.5</v>
      </c>
      <c r="H25" s="285"/>
      <c r="I25" s="278"/>
      <c r="J25" s="279"/>
      <c r="K25" s="279"/>
      <c r="L25" s="279"/>
      <c r="M25" s="286"/>
      <c r="N25" s="279"/>
      <c r="O25" s="279"/>
      <c r="P25" s="279"/>
      <c r="Q25" s="56"/>
      <c r="R25" s="56"/>
      <c r="S25" s="56"/>
      <c r="U25" s="36"/>
    </row>
    <row r="26" spans="1:22" s="17" customFormat="1" ht="11.25" x14ac:dyDescent="0.2">
      <c r="A26" s="11" t="s">
        <v>383</v>
      </c>
      <c r="B26" s="283" t="s">
        <v>292</v>
      </c>
      <c r="C26" s="58" t="s">
        <v>394</v>
      </c>
      <c r="D26" s="18" t="s">
        <v>29</v>
      </c>
      <c r="E26" s="12">
        <v>1.1000000000000001</v>
      </c>
      <c r="F26" s="12">
        <v>106.69</v>
      </c>
      <c r="G26" s="284">
        <f t="shared" si="1"/>
        <v>117.35900000000001</v>
      </c>
      <c r="H26" s="285"/>
      <c r="I26" s="278"/>
      <c r="J26" s="279"/>
      <c r="K26" s="279"/>
      <c r="L26" s="279"/>
      <c r="M26" s="286"/>
      <c r="N26" s="279"/>
      <c r="O26" s="279"/>
      <c r="P26" s="279"/>
      <c r="Q26" s="56"/>
      <c r="R26" s="56"/>
      <c r="S26" s="56"/>
      <c r="U26" s="36"/>
    </row>
    <row r="27" spans="1:22" s="17" customFormat="1" ht="11.25" x14ac:dyDescent="0.2">
      <c r="A27" s="11" t="s">
        <v>384</v>
      </c>
      <c r="B27" s="10" t="s">
        <v>395</v>
      </c>
      <c r="C27" s="11" t="s">
        <v>385</v>
      </c>
      <c r="D27" s="18" t="s">
        <v>386</v>
      </c>
      <c r="E27" s="12">
        <v>2</v>
      </c>
      <c r="F27" s="12">
        <v>5.8</v>
      </c>
      <c r="G27" s="284">
        <f t="shared" si="1"/>
        <v>11.6</v>
      </c>
      <c r="H27" s="285"/>
      <c r="I27" s="278"/>
      <c r="J27" s="279"/>
      <c r="K27" s="279"/>
      <c r="L27" s="279"/>
      <c r="M27" s="286"/>
      <c r="N27" s="279"/>
      <c r="O27" s="279"/>
      <c r="P27" s="279"/>
      <c r="Q27" s="56"/>
      <c r="R27" s="56"/>
      <c r="S27" s="56"/>
      <c r="U27" s="36"/>
    </row>
    <row r="28" spans="1:22" s="48" customFormat="1" ht="45" x14ac:dyDescent="0.2">
      <c r="A28" s="41" t="s">
        <v>396</v>
      </c>
      <c r="B28" s="46" t="s">
        <v>71</v>
      </c>
      <c r="C28" s="203" t="s">
        <v>397</v>
      </c>
      <c r="D28" s="45" t="s">
        <v>398</v>
      </c>
      <c r="E28" s="42">
        <v>4</v>
      </c>
      <c r="F28" s="42">
        <v>254.52</v>
      </c>
      <c r="G28" s="287">
        <f t="shared" si="1"/>
        <v>1018.08</v>
      </c>
      <c r="H28" s="288"/>
      <c r="I28" s="289"/>
      <c r="J28" s="290"/>
      <c r="K28" s="290"/>
      <c r="L28" s="290"/>
      <c r="M28" s="291"/>
      <c r="N28" s="290"/>
      <c r="O28" s="290"/>
      <c r="P28" s="290"/>
      <c r="Q28" s="292"/>
      <c r="R28" s="292"/>
      <c r="S28" s="292"/>
      <c r="U28" s="67"/>
    </row>
    <row r="29" spans="1:22" s="17" customFormat="1" ht="11.25" x14ac:dyDescent="0.2">
      <c r="A29" s="273"/>
      <c r="B29" s="273"/>
      <c r="C29" s="273"/>
      <c r="D29" s="37"/>
      <c r="E29" s="274"/>
      <c r="F29" s="275" t="s">
        <v>6</v>
      </c>
      <c r="G29" s="276">
        <f>SUM(G24:G28)</f>
        <v>4420.1390000000001</v>
      </c>
      <c r="H29" s="277"/>
      <c r="I29" s="278"/>
      <c r="J29" s="279"/>
      <c r="K29" s="279"/>
      <c r="L29" s="279"/>
      <c r="M29" s="279"/>
      <c r="N29" s="279"/>
      <c r="O29" s="279"/>
      <c r="P29" s="279"/>
      <c r="Q29" s="56"/>
      <c r="R29" s="56"/>
      <c r="S29" s="280"/>
      <c r="U29" s="36"/>
    </row>
    <row r="30" spans="1:22" s="256" customFormat="1" x14ac:dyDescent="0.2">
      <c r="A30" s="258"/>
      <c r="B30" s="258"/>
      <c r="C30" s="258"/>
      <c r="D30" s="259"/>
      <c r="E30" s="260"/>
      <c r="F30" s="264" t="s">
        <v>0</v>
      </c>
      <c r="G30" s="265" t="s">
        <v>0</v>
      </c>
      <c r="H30" s="262"/>
      <c r="I30" s="253"/>
      <c r="J30" s="254"/>
      <c r="K30" s="254"/>
      <c r="L30" s="254"/>
      <c r="M30" s="263"/>
      <c r="N30" s="254"/>
      <c r="O30" s="254"/>
      <c r="P30" s="254"/>
      <c r="Q30" s="255"/>
      <c r="R30" s="255"/>
      <c r="S30" s="255"/>
      <c r="U30" s="257"/>
    </row>
    <row r="31" spans="1:22" x14ac:dyDescent="0.2">
      <c r="A31" s="220" t="s">
        <v>1</v>
      </c>
      <c r="C31" s="130" t="s">
        <v>322</v>
      </c>
      <c r="E31" s="35" t="s">
        <v>0</v>
      </c>
      <c r="F31" s="223" t="s">
        <v>0</v>
      </c>
      <c r="G31" s="224"/>
      <c r="Q31" s="224"/>
      <c r="R31" s="224"/>
      <c r="S31" s="224"/>
    </row>
    <row r="32" spans="1:22" x14ac:dyDescent="0.2">
      <c r="A32" s="220" t="s">
        <v>387</v>
      </c>
      <c r="C32" s="293" t="s">
        <v>68</v>
      </c>
      <c r="E32" s="35" t="s">
        <v>0</v>
      </c>
      <c r="F32" s="223" t="s">
        <v>0</v>
      </c>
      <c r="G32" s="224"/>
      <c r="Q32" s="224"/>
      <c r="R32" s="224"/>
      <c r="S32" s="224"/>
    </row>
    <row r="33" spans="1:22" ht="15.75" customHeight="1" x14ac:dyDescent="0.2">
      <c r="A33" s="220" t="s">
        <v>0</v>
      </c>
      <c r="C33" s="221" t="s">
        <v>400</v>
      </c>
      <c r="E33" s="229" t="s">
        <v>0</v>
      </c>
      <c r="F33" s="230" t="s">
        <v>0</v>
      </c>
      <c r="G33" s="231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232"/>
      <c r="U33" s="233"/>
      <c r="V33" s="232"/>
    </row>
    <row r="34" spans="1:22" ht="15" customHeight="1" x14ac:dyDescent="0.2">
      <c r="A34" s="220" t="s">
        <v>388</v>
      </c>
      <c r="C34" s="221" t="s">
        <v>70</v>
      </c>
      <c r="E34" s="229" t="s">
        <v>0</v>
      </c>
      <c r="F34" s="234" t="s">
        <v>0</v>
      </c>
      <c r="G34" s="231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232"/>
      <c r="U34" s="233"/>
      <c r="V34" s="232"/>
    </row>
    <row r="35" spans="1:22" ht="21" customHeight="1" x14ac:dyDescent="0.2">
      <c r="A35" s="235"/>
      <c r="B35" s="235"/>
      <c r="C35" s="236"/>
      <c r="D35" s="236"/>
      <c r="E35" s="237" t="s">
        <v>0</v>
      </c>
      <c r="F35" s="238" t="s">
        <v>0</v>
      </c>
      <c r="G35" s="239" t="s">
        <v>0</v>
      </c>
      <c r="H35" s="316"/>
      <c r="I35" s="317"/>
      <c r="J35" s="317"/>
      <c r="K35" s="317"/>
      <c r="L35" s="317"/>
      <c r="M35" s="317"/>
      <c r="N35" s="317"/>
      <c r="O35" s="317"/>
      <c r="P35" s="317"/>
      <c r="Q35" s="318"/>
      <c r="R35" s="318"/>
      <c r="S35" s="318"/>
      <c r="T35" s="232"/>
      <c r="U35" s="233"/>
      <c r="V35" s="232"/>
    </row>
    <row r="36" spans="1:22" x14ac:dyDescent="0.2">
      <c r="A36" s="240" t="s">
        <v>14</v>
      </c>
      <c r="B36" s="240" t="s">
        <v>389</v>
      </c>
      <c r="C36" s="132" t="s">
        <v>390</v>
      </c>
      <c r="D36" s="240" t="s">
        <v>15</v>
      </c>
      <c r="E36" s="241" t="s">
        <v>131</v>
      </c>
      <c r="F36" s="241" t="s">
        <v>124</v>
      </c>
      <c r="G36" s="242" t="s">
        <v>132</v>
      </c>
      <c r="H36" s="243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32"/>
      <c r="U36" s="233"/>
      <c r="V36" s="232"/>
    </row>
    <row r="37" spans="1:22" ht="14.25" customHeight="1" x14ac:dyDescent="0.2">
      <c r="A37" s="245" t="s">
        <v>0</v>
      </c>
      <c r="B37" s="245"/>
      <c r="C37" s="245" t="s">
        <v>0</v>
      </c>
      <c r="D37" s="246"/>
      <c r="E37" s="247"/>
      <c r="F37" s="247"/>
      <c r="G37" s="248"/>
      <c r="H37" s="249"/>
      <c r="I37" s="250"/>
      <c r="J37" s="251"/>
      <c r="K37" s="251"/>
      <c r="L37" s="251"/>
      <c r="M37" s="251"/>
      <c r="N37" s="251"/>
      <c r="O37" s="251"/>
      <c r="P37" s="251"/>
      <c r="Q37" s="252"/>
      <c r="R37" s="252"/>
      <c r="S37" s="252"/>
      <c r="T37" s="232"/>
      <c r="U37" s="233"/>
      <c r="V37" s="232"/>
    </row>
    <row r="38" spans="1:22" s="14" customFormat="1" x14ac:dyDescent="0.2">
      <c r="A38" s="38">
        <v>1</v>
      </c>
      <c r="B38" s="38"/>
      <c r="C38" s="221" t="s">
        <v>414</v>
      </c>
      <c r="D38" s="281"/>
      <c r="E38" s="25"/>
      <c r="F38" s="25"/>
      <c r="G38" s="282"/>
      <c r="H38" s="277"/>
      <c r="I38" s="278"/>
      <c r="J38" s="279"/>
      <c r="K38" s="279"/>
      <c r="L38" s="279"/>
      <c r="M38" s="279"/>
      <c r="N38" s="279"/>
      <c r="O38" s="279"/>
      <c r="P38" s="279"/>
      <c r="Q38" s="56"/>
      <c r="R38" s="56"/>
      <c r="S38" s="56"/>
      <c r="T38" s="17"/>
      <c r="U38" s="36"/>
      <c r="V38" s="17"/>
    </row>
    <row r="39" spans="1:22" s="17" customFormat="1" ht="11.25" x14ac:dyDescent="0.2">
      <c r="A39" s="11" t="s">
        <v>380</v>
      </c>
      <c r="B39" s="283" t="s">
        <v>392</v>
      </c>
      <c r="C39" s="23" t="s">
        <v>381</v>
      </c>
      <c r="D39" s="18" t="s">
        <v>17</v>
      </c>
      <c r="E39" s="12">
        <v>195</v>
      </c>
      <c r="F39" s="12">
        <v>13.88</v>
      </c>
      <c r="G39" s="284">
        <f>(F39*E39)</f>
        <v>2706.6000000000004</v>
      </c>
      <c r="H39" s="285"/>
      <c r="I39" s="278"/>
      <c r="J39" s="279"/>
      <c r="K39" s="279"/>
      <c r="L39" s="279"/>
      <c r="M39" s="286"/>
      <c r="N39" s="279"/>
      <c r="O39" s="279"/>
      <c r="P39" s="279"/>
      <c r="Q39" s="56"/>
      <c r="R39" s="56"/>
      <c r="S39" s="56"/>
      <c r="U39" s="36"/>
    </row>
    <row r="40" spans="1:22" s="17" customFormat="1" ht="11.25" x14ac:dyDescent="0.2">
      <c r="A40" s="11" t="s">
        <v>382</v>
      </c>
      <c r="B40" s="10" t="s">
        <v>58</v>
      </c>
      <c r="C40" s="16" t="s">
        <v>393</v>
      </c>
      <c r="D40" s="18" t="s">
        <v>29</v>
      </c>
      <c r="E40" s="12">
        <v>1.05</v>
      </c>
      <c r="F40" s="12">
        <v>515</v>
      </c>
      <c r="G40" s="284">
        <f t="shared" ref="G40:G43" si="2">(F40*E40)</f>
        <v>540.75</v>
      </c>
      <c r="H40" s="285"/>
      <c r="I40" s="278"/>
      <c r="J40" s="279"/>
      <c r="K40" s="279"/>
      <c r="L40" s="279"/>
      <c r="M40" s="286"/>
      <c r="N40" s="279"/>
      <c r="O40" s="279"/>
      <c r="P40" s="279"/>
      <c r="Q40" s="56"/>
      <c r="R40" s="56"/>
      <c r="S40" s="56"/>
      <c r="U40" s="36"/>
    </row>
    <row r="41" spans="1:22" s="17" customFormat="1" ht="11.25" x14ac:dyDescent="0.2">
      <c r="A41" s="11" t="s">
        <v>383</v>
      </c>
      <c r="B41" s="283" t="s">
        <v>292</v>
      </c>
      <c r="C41" s="58" t="s">
        <v>394</v>
      </c>
      <c r="D41" s="18" t="s">
        <v>29</v>
      </c>
      <c r="E41" s="12">
        <v>1.05</v>
      </c>
      <c r="F41" s="12">
        <v>106.69</v>
      </c>
      <c r="G41" s="284">
        <f t="shared" si="2"/>
        <v>112.0245</v>
      </c>
      <c r="H41" s="285"/>
      <c r="I41" s="278"/>
      <c r="J41" s="279"/>
      <c r="K41" s="279"/>
      <c r="L41" s="279"/>
      <c r="M41" s="286"/>
      <c r="N41" s="279"/>
      <c r="O41" s="279"/>
      <c r="P41" s="279"/>
      <c r="Q41" s="56"/>
      <c r="R41" s="56"/>
      <c r="S41" s="56"/>
      <c r="U41" s="36"/>
    </row>
    <row r="42" spans="1:22" s="17" customFormat="1" ht="11.25" x14ac:dyDescent="0.2">
      <c r="A42" s="11" t="s">
        <v>384</v>
      </c>
      <c r="B42" s="10" t="s">
        <v>395</v>
      </c>
      <c r="C42" s="11" t="s">
        <v>385</v>
      </c>
      <c r="D42" s="18" t="s">
        <v>386</v>
      </c>
      <c r="E42" s="12">
        <v>2</v>
      </c>
      <c r="F42" s="12">
        <v>5.8</v>
      </c>
      <c r="G42" s="284">
        <f t="shared" si="2"/>
        <v>11.6</v>
      </c>
      <c r="H42" s="285"/>
      <c r="I42" s="278"/>
      <c r="J42" s="279"/>
      <c r="K42" s="279"/>
      <c r="L42" s="279"/>
      <c r="M42" s="286"/>
      <c r="N42" s="279"/>
      <c r="O42" s="279"/>
      <c r="P42" s="279"/>
      <c r="Q42" s="56"/>
      <c r="R42" s="56"/>
      <c r="S42" s="56"/>
      <c r="U42" s="36"/>
    </row>
    <row r="43" spans="1:22" s="48" customFormat="1" ht="45" x14ac:dyDescent="0.2">
      <c r="A43" s="41" t="s">
        <v>396</v>
      </c>
      <c r="B43" s="46" t="s">
        <v>71</v>
      </c>
      <c r="C43" s="203" t="s">
        <v>397</v>
      </c>
      <c r="D43" s="45" t="s">
        <v>398</v>
      </c>
      <c r="E43" s="42">
        <v>4</v>
      </c>
      <c r="F43" s="42">
        <v>254.52</v>
      </c>
      <c r="G43" s="287">
        <f t="shared" si="2"/>
        <v>1018.08</v>
      </c>
      <c r="H43" s="288"/>
      <c r="I43" s="289"/>
      <c r="J43" s="290"/>
      <c r="K43" s="290"/>
      <c r="L43" s="290"/>
      <c r="M43" s="291"/>
      <c r="N43" s="290"/>
      <c r="O43" s="290"/>
      <c r="P43" s="290"/>
      <c r="Q43" s="292"/>
      <c r="R43" s="292"/>
      <c r="S43" s="292"/>
      <c r="U43" s="67"/>
    </row>
    <row r="44" spans="1:22" s="17" customFormat="1" ht="11.25" x14ac:dyDescent="0.2">
      <c r="A44" s="273"/>
      <c r="B44" s="273"/>
      <c r="C44" s="273"/>
      <c r="D44" s="37"/>
      <c r="E44" s="274"/>
      <c r="F44" s="275" t="s">
        <v>6</v>
      </c>
      <c r="G44" s="276">
        <f>SUM(G39:G43)</f>
        <v>4389.0545000000002</v>
      </c>
      <c r="H44" s="277"/>
      <c r="I44" s="278"/>
      <c r="J44" s="279"/>
      <c r="K44" s="279"/>
      <c r="L44" s="279"/>
      <c r="M44" s="279"/>
      <c r="N44" s="279"/>
      <c r="O44" s="279"/>
      <c r="P44" s="279"/>
      <c r="Q44" s="56"/>
      <c r="R44" s="56"/>
      <c r="S44" s="280"/>
      <c r="U44" s="36"/>
    </row>
    <row r="45" spans="1:22" s="256" customFormat="1" x14ac:dyDescent="0.2">
      <c r="A45" s="258"/>
      <c r="B45" s="258"/>
      <c r="C45" s="258"/>
      <c r="D45" s="259"/>
      <c r="E45" s="260"/>
      <c r="F45" s="264"/>
      <c r="G45" s="265"/>
      <c r="H45" s="262"/>
      <c r="I45" s="253"/>
      <c r="J45" s="254"/>
      <c r="K45" s="254"/>
      <c r="L45" s="254"/>
      <c r="M45" s="263"/>
      <c r="N45" s="254"/>
      <c r="O45" s="254"/>
      <c r="P45" s="254"/>
      <c r="Q45" s="255"/>
      <c r="R45" s="255"/>
      <c r="S45" s="255"/>
      <c r="U45" s="257"/>
    </row>
    <row r="46" spans="1:22" x14ac:dyDescent="0.2">
      <c r="A46" s="220" t="s">
        <v>1</v>
      </c>
      <c r="C46" s="130" t="s">
        <v>322</v>
      </c>
      <c r="E46" s="35" t="s">
        <v>0</v>
      </c>
      <c r="F46" s="223" t="s">
        <v>0</v>
      </c>
      <c r="G46" s="224"/>
      <c r="Q46" s="224"/>
      <c r="R46" s="224"/>
      <c r="S46" s="224"/>
    </row>
    <row r="47" spans="1:22" x14ac:dyDescent="0.2">
      <c r="A47" s="220" t="s">
        <v>387</v>
      </c>
      <c r="C47" s="293" t="s">
        <v>66</v>
      </c>
      <c r="E47" s="35" t="s">
        <v>0</v>
      </c>
      <c r="F47" s="223" t="s">
        <v>0</v>
      </c>
      <c r="G47" s="224"/>
      <c r="Q47" s="224"/>
      <c r="R47" s="224"/>
      <c r="S47" s="224"/>
    </row>
    <row r="48" spans="1:22" ht="15.75" customHeight="1" x14ac:dyDescent="0.2">
      <c r="A48" s="220" t="s">
        <v>0</v>
      </c>
      <c r="C48" s="221" t="s">
        <v>401</v>
      </c>
      <c r="E48" s="229" t="s">
        <v>0</v>
      </c>
      <c r="F48" s="230" t="s">
        <v>0</v>
      </c>
      <c r="G48" s="231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232"/>
      <c r="U48" s="233"/>
      <c r="V48" s="232"/>
    </row>
    <row r="49" spans="1:22" ht="15" customHeight="1" x14ac:dyDescent="0.2">
      <c r="A49" s="220" t="s">
        <v>388</v>
      </c>
      <c r="C49" s="221" t="s">
        <v>70</v>
      </c>
      <c r="E49" s="229" t="s">
        <v>0</v>
      </c>
      <c r="F49" s="234" t="s">
        <v>0</v>
      </c>
      <c r="G49" s="231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232"/>
      <c r="U49" s="233"/>
      <c r="V49" s="232"/>
    </row>
    <row r="50" spans="1:22" ht="21" customHeight="1" x14ac:dyDescent="0.2">
      <c r="A50" s="235"/>
      <c r="B50" s="235"/>
      <c r="C50" s="236"/>
      <c r="D50" s="236"/>
      <c r="E50" s="237" t="s">
        <v>0</v>
      </c>
      <c r="F50" s="238" t="s">
        <v>0</v>
      </c>
      <c r="G50" s="239" t="s">
        <v>0</v>
      </c>
      <c r="H50" s="316"/>
      <c r="I50" s="317"/>
      <c r="J50" s="317"/>
      <c r="K50" s="317"/>
      <c r="L50" s="317"/>
      <c r="M50" s="317"/>
      <c r="N50" s="317"/>
      <c r="O50" s="317"/>
      <c r="P50" s="317"/>
      <c r="Q50" s="318"/>
      <c r="R50" s="318"/>
      <c r="S50" s="318"/>
      <c r="T50" s="232"/>
      <c r="U50" s="233"/>
      <c r="V50" s="232"/>
    </row>
    <row r="51" spans="1:22" x14ac:dyDescent="0.2">
      <c r="A51" s="240" t="s">
        <v>14</v>
      </c>
      <c r="B51" s="240" t="s">
        <v>389</v>
      </c>
      <c r="C51" s="132" t="s">
        <v>390</v>
      </c>
      <c r="D51" s="240" t="s">
        <v>15</v>
      </c>
      <c r="E51" s="241" t="s">
        <v>131</v>
      </c>
      <c r="F51" s="241" t="s">
        <v>124</v>
      </c>
      <c r="G51" s="242" t="s">
        <v>132</v>
      </c>
      <c r="H51" s="243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32"/>
      <c r="U51" s="233"/>
      <c r="V51" s="232"/>
    </row>
    <row r="52" spans="1:22" ht="14.25" customHeight="1" x14ac:dyDescent="0.2">
      <c r="A52" s="245" t="s">
        <v>0</v>
      </c>
      <c r="B52" s="245"/>
      <c r="C52" s="245" t="s">
        <v>0</v>
      </c>
      <c r="D52" s="246"/>
      <c r="E52" s="247"/>
      <c r="F52" s="247"/>
      <c r="G52" s="248"/>
      <c r="H52" s="249"/>
      <c r="I52" s="250"/>
      <c r="J52" s="251"/>
      <c r="K52" s="251"/>
      <c r="L52" s="251"/>
      <c r="M52" s="251"/>
      <c r="N52" s="251"/>
      <c r="O52" s="251"/>
      <c r="P52" s="251"/>
      <c r="Q52" s="252"/>
      <c r="R52" s="252"/>
      <c r="S52" s="252"/>
      <c r="T52" s="232"/>
      <c r="U52" s="233"/>
      <c r="V52" s="232"/>
    </row>
    <row r="53" spans="1:22" s="14" customFormat="1" x14ac:dyDescent="0.2">
      <c r="A53" s="38">
        <v>1</v>
      </c>
      <c r="B53" s="38"/>
      <c r="C53" s="221" t="s">
        <v>401</v>
      </c>
      <c r="D53" s="281"/>
      <c r="E53" s="25"/>
      <c r="F53" s="25"/>
      <c r="G53" s="282"/>
      <c r="H53" s="277"/>
      <c r="I53" s="278"/>
      <c r="J53" s="279"/>
      <c r="K53" s="279"/>
      <c r="L53" s="279"/>
      <c r="M53" s="279"/>
      <c r="N53" s="279"/>
      <c r="O53" s="279"/>
      <c r="P53" s="279"/>
      <c r="Q53" s="56"/>
      <c r="R53" s="56"/>
      <c r="S53" s="56"/>
      <c r="T53" s="17"/>
      <c r="U53" s="36"/>
      <c r="V53" s="17"/>
    </row>
    <row r="54" spans="1:22" s="17" customFormat="1" ht="11.25" x14ac:dyDescent="0.2">
      <c r="A54" s="11" t="s">
        <v>380</v>
      </c>
      <c r="B54" s="283" t="s">
        <v>392</v>
      </c>
      <c r="C54" s="23" t="s">
        <v>381</v>
      </c>
      <c r="D54" s="18" t="s">
        <v>17</v>
      </c>
      <c r="E54" s="12">
        <v>148</v>
      </c>
      <c r="F54" s="12">
        <v>13.88</v>
      </c>
      <c r="G54" s="284">
        <f>(F54*E54)</f>
        <v>2054.2400000000002</v>
      </c>
      <c r="H54" s="285"/>
      <c r="I54" s="278"/>
      <c r="J54" s="279"/>
      <c r="K54" s="279"/>
      <c r="L54" s="279"/>
      <c r="M54" s="286"/>
      <c r="N54" s="279"/>
      <c r="O54" s="279"/>
      <c r="P54" s="279"/>
      <c r="Q54" s="56"/>
      <c r="R54" s="56"/>
      <c r="S54" s="56"/>
      <c r="U54" s="36"/>
    </row>
    <row r="55" spans="1:22" s="17" customFormat="1" ht="11.25" x14ac:dyDescent="0.2">
      <c r="A55" s="11" t="s">
        <v>382</v>
      </c>
      <c r="B55" s="10" t="s">
        <v>58</v>
      </c>
      <c r="C55" s="16" t="s">
        <v>393</v>
      </c>
      <c r="D55" s="18" t="s">
        <v>29</v>
      </c>
      <c r="E55" s="12">
        <v>1.05</v>
      </c>
      <c r="F55" s="12">
        <v>515</v>
      </c>
      <c r="G55" s="284">
        <f t="shared" ref="G55:G58" si="3">(F55*E55)</f>
        <v>540.75</v>
      </c>
      <c r="H55" s="285"/>
      <c r="I55" s="278"/>
      <c r="J55" s="279"/>
      <c r="K55" s="279"/>
      <c r="L55" s="279"/>
      <c r="M55" s="286"/>
      <c r="N55" s="279"/>
      <c r="O55" s="279"/>
      <c r="P55" s="279"/>
      <c r="Q55" s="56"/>
      <c r="R55" s="56"/>
      <c r="S55" s="56"/>
      <c r="U55" s="36"/>
    </row>
    <row r="56" spans="1:22" s="17" customFormat="1" ht="11.25" x14ac:dyDescent="0.2">
      <c r="A56" s="11" t="s">
        <v>383</v>
      </c>
      <c r="B56" s="283" t="s">
        <v>292</v>
      </c>
      <c r="C56" s="58" t="s">
        <v>394</v>
      </c>
      <c r="D56" s="18" t="s">
        <v>29</v>
      </c>
      <c r="E56" s="12">
        <v>1.05</v>
      </c>
      <c r="F56" s="12">
        <v>106.69</v>
      </c>
      <c r="G56" s="284">
        <f t="shared" si="3"/>
        <v>112.0245</v>
      </c>
      <c r="H56" s="285"/>
      <c r="I56" s="278"/>
      <c r="J56" s="279"/>
      <c r="K56" s="279"/>
      <c r="L56" s="279"/>
      <c r="M56" s="286"/>
      <c r="N56" s="279"/>
      <c r="O56" s="279"/>
      <c r="P56" s="279"/>
      <c r="Q56" s="56"/>
      <c r="R56" s="56"/>
      <c r="S56" s="56"/>
      <c r="U56" s="36"/>
    </row>
    <row r="57" spans="1:22" s="17" customFormat="1" ht="11.25" x14ac:dyDescent="0.2">
      <c r="A57" s="11" t="s">
        <v>384</v>
      </c>
      <c r="B57" s="10" t="s">
        <v>395</v>
      </c>
      <c r="C57" s="11" t="s">
        <v>385</v>
      </c>
      <c r="D57" s="18" t="s">
        <v>386</v>
      </c>
      <c r="E57" s="12">
        <v>2</v>
      </c>
      <c r="F57" s="12">
        <v>5.8</v>
      </c>
      <c r="G57" s="284">
        <f t="shared" si="3"/>
        <v>11.6</v>
      </c>
      <c r="H57" s="285"/>
      <c r="I57" s="278"/>
      <c r="J57" s="279"/>
      <c r="K57" s="279"/>
      <c r="L57" s="279"/>
      <c r="M57" s="286"/>
      <c r="N57" s="279"/>
      <c r="O57" s="279"/>
      <c r="P57" s="279"/>
      <c r="Q57" s="56"/>
      <c r="R57" s="56"/>
      <c r="S57" s="56"/>
      <c r="U57" s="36"/>
    </row>
    <row r="58" spans="1:22" s="48" customFormat="1" ht="45" x14ac:dyDescent="0.2">
      <c r="A58" s="41" t="s">
        <v>396</v>
      </c>
      <c r="B58" s="46" t="s">
        <v>71</v>
      </c>
      <c r="C58" s="203" t="s">
        <v>397</v>
      </c>
      <c r="D58" s="45" t="s">
        <v>398</v>
      </c>
      <c r="E58" s="42">
        <v>4</v>
      </c>
      <c r="F58" s="42">
        <v>254.52</v>
      </c>
      <c r="G58" s="287">
        <f t="shared" si="3"/>
        <v>1018.08</v>
      </c>
      <c r="H58" s="288"/>
      <c r="I58" s="289"/>
      <c r="J58" s="290"/>
      <c r="K58" s="290"/>
      <c r="L58" s="290"/>
      <c r="M58" s="291"/>
      <c r="N58" s="290"/>
      <c r="O58" s="290"/>
      <c r="P58" s="290"/>
      <c r="Q58" s="292"/>
      <c r="R58" s="292"/>
      <c r="S58" s="292"/>
      <c r="U58" s="67"/>
    </row>
    <row r="59" spans="1:22" s="17" customFormat="1" ht="11.25" x14ac:dyDescent="0.2">
      <c r="A59" s="273"/>
      <c r="B59" s="273"/>
      <c r="C59" s="273"/>
      <c r="D59" s="37"/>
      <c r="E59" s="274"/>
      <c r="F59" s="275" t="s">
        <v>6</v>
      </c>
      <c r="G59" s="276">
        <f>SUM(G54:G58)</f>
        <v>3736.6945000000001</v>
      </c>
      <c r="H59" s="277"/>
      <c r="I59" s="278"/>
      <c r="J59" s="279"/>
      <c r="K59" s="279"/>
      <c r="L59" s="279"/>
      <c r="M59" s="279"/>
      <c r="N59" s="279"/>
      <c r="O59" s="279"/>
      <c r="P59" s="279"/>
      <c r="Q59" s="56"/>
      <c r="R59" s="56"/>
      <c r="S59" s="280"/>
      <c r="U59" s="36"/>
    </row>
    <row r="60" spans="1:22" s="232" customFormat="1" x14ac:dyDescent="0.2">
      <c r="A60" s="266"/>
      <c r="B60" s="266"/>
      <c r="C60" s="266"/>
      <c r="D60" s="267"/>
      <c r="E60" s="268"/>
      <c r="F60" s="268"/>
      <c r="G60" s="269"/>
      <c r="H60" s="270"/>
      <c r="I60" s="250"/>
      <c r="J60" s="251"/>
      <c r="K60" s="251"/>
      <c r="L60" s="251"/>
      <c r="M60" s="271"/>
      <c r="N60" s="251"/>
      <c r="O60" s="251"/>
      <c r="P60" s="251"/>
      <c r="Q60" s="252"/>
      <c r="R60" s="252"/>
      <c r="S60" s="252"/>
      <c r="U60" s="233"/>
    </row>
    <row r="61" spans="1:22" x14ac:dyDescent="0.2">
      <c r="A61" s="220" t="s">
        <v>1</v>
      </c>
      <c r="C61" s="130" t="s">
        <v>418</v>
      </c>
      <c r="E61" s="35" t="s">
        <v>0</v>
      </c>
      <c r="F61" s="223" t="s">
        <v>0</v>
      </c>
      <c r="G61" s="224"/>
      <c r="Q61" s="224"/>
      <c r="R61" s="224"/>
      <c r="S61" s="224"/>
    </row>
    <row r="62" spans="1:22" x14ac:dyDescent="0.2">
      <c r="A62" s="220" t="s">
        <v>387</v>
      </c>
      <c r="C62" s="293" t="s">
        <v>67</v>
      </c>
      <c r="E62" s="35" t="s">
        <v>0</v>
      </c>
      <c r="F62" s="223" t="s">
        <v>0</v>
      </c>
      <c r="G62" s="224"/>
      <c r="Q62" s="224"/>
      <c r="R62" s="224"/>
      <c r="S62" s="224"/>
    </row>
    <row r="63" spans="1:22" ht="24" customHeight="1" x14ac:dyDescent="0.2">
      <c r="A63" s="220" t="s">
        <v>0</v>
      </c>
      <c r="C63" s="103" t="s">
        <v>417</v>
      </c>
      <c r="E63" s="229" t="s">
        <v>0</v>
      </c>
      <c r="F63" s="230" t="s">
        <v>0</v>
      </c>
      <c r="G63" s="231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232"/>
      <c r="U63" s="233"/>
      <c r="V63" s="232"/>
    </row>
    <row r="64" spans="1:22" ht="15" customHeight="1" x14ac:dyDescent="0.2">
      <c r="A64" s="220" t="s">
        <v>388</v>
      </c>
      <c r="C64" s="221" t="s">
        <v>62</v>
      </c>
      <c r="E64" s="229" t="s">
        <v>0</v>
      </c>
      <c r="F64" s="234" t="s">
        <v>0</v>
      </c>
      <c r="G64" s="231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232"/>
      <c r="U64" s="233"/>
      <c r="V64" s="232"/>
    </row>
    <row r="65" spans="1:22" ht="21" customHeight="1" x14ac:dyDescent="0.2">
      <c r="A65" s="235"/>
      <c r="B65" s="235"/>
      <c r="C65" s="236"/>
      <c r="D65" s="236"/>
      <c r="E65" s="237" t="s">
        <v>0</v>
      </c>
      <c r="F65" s="238" t="s">
        <v>0</v>
      </c>
      <c r="G65" s="239" t="s">
        <v>0</v>
      </c>
      <c r="H65" s="316"/>
      <c r="I65" s="317"/>
      <c r="J65" s="317"/>
      <c r="K65" s="317"/>
      <c r="L65" s="317"/>
      <c r="M65" s="317"/>
      <c r="N65" s="317"/>
      <c r="O65" s="317"/>
      <c r="P65" s="317"/>
      <c r="Q65" s="318"/>
      <c r="R65" s="318"/>
      <c r="S65" s="318"/>
      <c r="T65" s="232"/>
      <c r="U65" s="233"/>
      <c r="V65" s="232"/>
    </row>
    <row r="66" spans="1:22" x14ac:dyDescent="0.2">
      <c r="A66" s="240" t="s">
        <v>14</v>
      </c>
      <c r="B66" s="240" t="s">
        <v>389</v>
      </c>
      <c r="C66" s="132" t="s">
        <v>390</v>
      </c>
      <c r="D66" s="240" t="s">
        <v>15</v>
      </c>
      <c r="E66" s="241" t="s">
        <v>131</v>
      </c>
      <c r="F66" s="241" t="s">
        <v>124</v>
      </c>
      <c r="G66" s="242" t="s">
        <v>132</v>
      </c>
      <c r="H66" s="243"/>
      <c r="I66" s="244"/>
      <c r="J66" s="244"/>
      <c r="K66" s="244"/>
      <c r="L66" s="244"/>
      <c r="M66" s="244"/>
      <c r="N66" s="244"/>
      <c r="O66" s="244"/>
      <c r="P66" s="244"/>
      <c r="Q66" s="244"/>
      <c r="R66" s="244"/>
      <c r="S66" s="244"/>
      <c r="T66" s="232"/>
      <c r="U66" s="233"/>
      <c r="V66" s="232"/>
    </row>
    <row r="67" spans="1:22" ht="14.25" customHeight="1" x14ac:dyDescent="0.2">
      <c r="A67" s="245" t="s">
        <v>0</v>
      </c>
      <c r="B67" s="245"/>
      <c r="C67" s="245" t="s">
        <v>0</v>
      </c>
      <c r="D67" s="246"/>
      <c r="E67" s="247"/>
      <c r="F67" s="247"/>
      <c r="G67" s="248"/>
      <c r="H67" s="249"/>
      <c r="I67" s="250"/>
      <c r="J67" s="251"/>
      <c r="K67" s="251"/>
      <c r="L67" s="251"/>
      <c r="M67" s="251"/>
      <c r="N67" s="251"/>
      <c r="O67" s="251"/>
      <c r="P67" s="251"/>
      <c r="Q67" s="252"/>
      <c r="R67" s="252"/>
      <c r="S67" s="252"/>
      <c r="T67" s="232"/>
      <c r="U67" s="233"/>
      <c r="V67" s="232"/>
    </row>
    <row r="68" spans="1:22" s="14" customFormat="1" x14ac:dyDescent="0.2">
      <c r="A68" s="38">
        <v>1</v>
      </c>
      <c r="B68" s="38"/>
      <c r="C68" s="221" t="str">
        <f>(C63)</f>
        <v>PAINEL ESTRUTURAL (BLOCO CERÂMICO 9X19X19) C/NERVURA DE CONCRETO ARMADO</v>
      </c>
      <c r="D68" s="281"/>
      <c r="E68" s="25"/>
      <c r="F68" s="25"/>
      <c r="G68" s="282"/>
      <c r="H68" s="277"/>
      <c r="I68" s="278"/>
      <c r="J68" s="279"/>
      <c r="K68" s="279"/>
      <c r="L68" s="279"/>
      <c r="M68" s="279"/>
      <c r="N68" s="279"/>
      <c r="O68" s="279"/>
      <c r="P68" s="279"/>
      <c r="Q68" s="56"/>
      <c r="R68" s="56"/>
      <c r="S68" s="56"/>
      <c r="T68" s="17"/>
      <c r="U68" s="36"/>
      <c r="V68" s="17"/>
    </row>
    <row r="69" spans="1:22" s="17" customFormat="1" ht="11.25" x14ac:dyDescent="0.2">
      <c r="A69" s="11" t="s">
        <v>380</v>
      </c>
      <c r="B69" s="283" t="s">
        <v>392</v>
      </c>
      <c r="C69" s="23" t="s">
        <v>381</v>
      </c>
      <c r="D69" s="18" t="s">
        <v>17</v>
      </c>
      <c r="E69" s="12">
        <v>3.2</v>
      </c>
      <c r="F69" s="12">
        <v>13.88</v>
      </c>
      <c r="G69" s="284">
        <f>(F69*E69)</f>
        <v>44.416000000000004</v>
      </c>
      <c r="H69" s="285"/>
      <c r="I69" s="278"/>
      <c r="J69" s="279"/>
      <c r="K69" s="279"/>
      <c r="L69" s="279"/>
      <c r="M69" s="286"/>
      <c r="N69" s="279"/>
      <c r="O69" s="279"/>
      <c r="P69" s="279"/>
      <c r="Q69" s="56"/>
      <c r="R69" s="56"/>
      <c r="S69" s="56"/>
      <c r="U69" s="36"/>
    </row>
    <row r="70" spans="1:22" s="17" customFormat="1" ht="11.25" x14ac:dyDescent="0.2">
      <c r="A70" s="11" t="s">
        <v>382</v>
      </c>
      <c r="B70" s="10" t="s">
        <v>58</v>
      </c>
      <c r="C70" s="16" t="s">
        <v>393</v>
      </c>
      <c r="D70" s="18" t="s">
        <v>29</v>
      </c>
      <c r="E70" s="12">
        <v>0.04</v>
      </c>
      <c r="F70" s="12">
        <v>515</v>
      </c>
      <c r="G70" s="284">
        <f t="shared" ref="G70:G75" si="4">(F70*E70)</f>
        <v>20.6</v>
      </c>
      <c r="H70" s="285"/>
      <c r="I70" s="278"/>
      <c r="J70" s="279"/>
      <c r="K70" s="279"/>
      <c r="L70" s="279"/>
      <c r="M70" s="286"/>
      <c r="N70" s="279"/>
      <c r="O70" s="279"/>
      <c r="P70" s="279"/>
      <c r="Q70" s="56"/>
      <c r="R70" s="56"/>
      <c r="S70" s="56"/>
      <c r="U70" s="36"/>
    </row>
    <row r="71" spans="1:22" s="17" customFormat="1" ht="11.25" x14ac:dyDescent="0.2">
      <c r="A71" s="11" t="s">
        <v>383</v>
      </c>
      <c r="B71" s="283" t="s">
        <v>292</v>
      </c>
      <c r="C71" s="58" t="s">
        <v>394</v>
      </c>
      <c r="D71" s="18" t="s">
        <v>29</v>
      </c>
      <c r="E71" s="12">
        <v>0.03</v>
      </c>
      <c r="F71" s="12">
        <v>106.69</v>
      </c>
      <c r="G71" s="284">
        <f t="shared" si="4"/>
        <v>3.2006999999999999</v>
      </c>
      <c r="H71" s="285"/>
      <c r="I71" s="278"/>
      <c r="J71" s="279"/>
      <c r="K71" s="279"/>
      <c r="L71" s="279"/>
      <c r="M71" s="286"/>
      <c r="N71" s="279"/>
      <c r="O71" s="279"/>
      <c r="P71" s="279"/>
      <c r="Q71" s="56"/>
      <c r="R71" s="56"/>
      <c r="S71" s="56"/>
      <c r="U71" s="36"/>
    </row>
    <row r="72" spans="1:22" s="17" customFormat="1" ht="11.25" x14ac:dyDescent="0.2">
      <c r="A72" s="11" t="s">
        <v>384</v>
      </c>
      <c r="B72" s="10" t="s">
        <v>395</v>
      </c>
      <c r="C72" s="11" t="s">
        <v>385</v>
      </c>
      <c r="D72" s="18" t="s">
        <v>386</v>
      </c>
      <c r="E72" s="12">
        <v>0.06</v>
      </c>
      <c r="F72" s="12">
        <v>5.8</v>
      </c>
      <c r="G72" s="284">
        <f t="shared" si="4"/>
        <v>0.34799999999999998</v>
      </c>
      <c r="H72" s="285"/>
      <c r="I72" s="278"/>
      <c r="J72" s="279"/>
      <c r="K72" s="279"/>
      <c r="L72" s="279"/>
      <c r="M72" s="286"/>
      <c r="N72" s="279"/>
      <c r="O72" s="279"/>
      <c r="P72" s="279"/>
      <c r="Q72" s="56"/>
      <c r="R72" s="56"/>
      <c r="S72" s="56"/>
      <c r="U72" s="36"/>
    </row>
    <row r="73" spans="1:22" s="48" customFormat="1" ht="36.75" customHeight="1" x14ac:dyDescent="0.2">
      <c r="A73" s="41" t="s">
        <v>396</v>
      </c>
      <c r="B73" s="46" t="s">
        <v>404</v>
      </c>
      <c r="C73" s="203" t="s">
        <v>405</v>
      </c>
      <c r="D73" s="45" t="s">
        <v>21</v>
      </c>
      <c r="E73" s="42">
        <v>0.75</v>
      </c>
      <c r="F73" s="42">
        <v>58.23</v>
      </c>
      <c r="G73" s="287">
        <f t="shared" si="4"/>
        <v>43.672499999999999</v>
      </c>
      <c r="H73" s="288"/>
      <c r="I73" s="289"/>
      <c r="J73" s="290"/>
      <c r="K73" s="290"/>
      <c r="L73" s="290"/>
      <c r="M73" s="291"/>
      <c r="N73" s="290"/>
      <c r="O73" s="290"/>
      <c r="P73" s="290"/>
      <c r="Q73" s="292"/>
      <c r="R73" s="292"/>
      <c r="S73" s="292"/>
      <c r="U73" s="67"/>
    </row>
    <row r="74" spans="1:22" s="48" customFormat="1" ht="56.25" x14ac:dyDescent="0.2">
      <c r="A74" s="41" t="s">
        <v>402</v>
      </c>
      <c r="B74" s="46" t="s">
        <v>406</v>
      </c>
      <c r="C74" s="203" t="s">
        <v>407</v>
      </c>
      <c r="D74" s="45" t="s">
        <v>21</v>
      </c>
      <c r="E74" s="42">
        <v>2</v>
      </c>
      <c r="F74" s="42">
        <v>30</v>
      </c>
      <c r="G74" s="287">
        <f t="shared" si="4"/>
        <v>60</v>
      </c>
      <c r="H74" s="288"/>
      <c r="I74" s="289"/>
      <c r="J74" s="290"/>
      <c r="K74" s="290"/>
      <c r="L74" s="290"/>
      <c r="M74" s="291"/>
      <c r="N74" s="290"/>
      <c r="O74" s="290"/>
      <c r="P74" s="290"/>
      <c r="Q74" s="292"/>
      <c r="R74" s="292"/>
      <c r="S74" s="292"/>
      <c r="U74" s="67"/>
    </row>
    <row r="75" spans="1:22" s="48" customFormat="1" ht="45" x14ac:dyDescent="0.2">
      <c r="A75" s="41" t="s">
        <v>403</v>
      </c>
      <c r="B75" s="46" t="s">
        <v>71</v>
      </c>
      <c r="C75" s="203" t="s">
        <v>397</v>
      </c>
      <c r="D75" s="45" t="s">
        <v>398</v>
      </c>
      <c r="E75" s="42">
        <v>0.15</v>
      </c>
      <c r="F75" s="42">
        <v>254.52</v>
      </c>
      <c r="G75" s="287">
        <f t="shared" si="4"/>
        <v>38.177999999999997</v>
      </c>
      <c r="H75" s="288"/>
      <c r="I75" s="289"/>
      <c r="J75" s="290"/>
      <c r="K75" s="290"/>
      <c r="L75" s="290"/>
      <c r="M75" s="291"/>
      <c r="N75" s="290"/>
      <c r="O75" s="290"/>
      <c r="P75" s="290"/>
      <c r="Q75" s="292"/>
      <c r="R75" s="292"/>
      <c r="S75" s="292"/>
      <c r="U75" s="67"/>
    </row>
    <row r="76" spans="1:22" s="17" customFormat="1" ht="11.25" x14ac:dyDescent="0.2">
      <c r="A76" s="273"/>
      <c r="B76" s="273"/>
      <c r="C76" s="273"/>
      <c r="D76" s="37"/>
      <c r="E76" s="274"/>
      <c r="F76" s="275" t="s">
        <v>6</v>
      </c>
      <c r="G76" s="276">
        <f>SUM(G69:G75)</f>
        <v>210.4152</v>
      </c>
      <c r="H76" s="277"/>
      <c r="I76" s="278"/>
      <c r="J76" s="279"/>
      <c r="K76" s="279"/>
      <c r="L76" s="279"/>
      <c r="M76" s="279"/>
      <c r="N76" s="279"/>
      <c r="O76" s="279"/>
      <c r="P76" s="279"/>
      <c r="Q76" s="56"/>
      <c r="R76" s="56"/>
      <c r="S76" s="280"/>
      <c r="U76" s="36"/>
    </row>
    <row r="77" spans="1:22" s="232" customFormat="1" x14ac:dyDescent="0.2">
      <c r="A77" s="266"/>
      <c r="B77" s="266"/>
      <c r="C77" s="266"/>
      <c r="D77" s="267"/>
      <c r="E77" s="268"/>
      <c r="F77" s="268"/>
      <c r="G77" s="269"/>
      <c r="H77" s="270"/>
      <c r="I77" s="250"/>
      <c r="J77" s="251"/>
      <c r="K77" s="251"/>
      <c r="L77" s="251"/>
      <c r="M77" s="271"/>
      <c r="N77" s="251"/>
      <c r="O77" s="251"/>
      <c r="P77" s="251"/>
      <c r="Q77" s="252"/>
      <c r="R77" s="252"/>
      <c r="S77" s="252"/>
      <c r="U77" s="233"/>
    </row>
    <row r="78" spans="1:22" s="232" customFormat="1" x14ac:dyDescent="0.2">
      <c r="A78" s="266"/>
      <c r="B78" s="266"/>
      <c r="C78" s="266"/>
      <c r="D78" s="267"/>
      <c r="E78" s="268"/>
      <c r="F78" s="268"/>
      <c r="G78" s="269"/>
      <c r="H78" s="270"/>
      <c r="I78" s="250"/>
      <c r="J78" s="251"/>
      <c r="K78" s="251"/>
      <c r="L78" s="251"/>
      <c r="M78" s="271"/>
      <c r="N78" s="251"/>
      <c r="O78" s="251"/>
      <c r="P78" s="251"/>
      <c r="Q78" s="252"/>
      <c r="R78" s="252"/>
      <c r="S78" s="252"/>
      <c r="U78" s="233"/>
    </row>
    <row r="79" spans="1:22" s="232" customFormat="1" x14ac:dyDescent="0.2">
      <c r="A79" s="266"/>
      <c r="B79" s="266"/>
      <c r="C79" s="266"/>
      <c r="D79" s="267"/>
      <c r="E79" s="268"/>
      <c r="F79" s="268"/>
      <c r="G79" s="269"/>
      <c r="H79" s="270"/>
      <c r="I79" s="250"/>
      <c r="J79" s="251"/>
      <c r="K79" s="251"/>
      <c r="L79" s="251"/>
      <c r="M79" s="271"/>
      <c r="N79" s="251"/>
      <c r="O79" s="251"/>
      <c r="P79" s="251"/>
      <c r="Q79" s="252"/>
      <c r="R79" s="252"/>
      <c r="S79" s="252"/>
      <c r="U79" s="233"/>
    </row>
    <row r="80" spans="1:22" s="232" customFormat="1" x14ac:dyDescent="0.2">
      <c r="A80" s="266"/>
      <c r="B80" s="266"/>
      <c r="C80" s="266"/>
      <c r="D80" s="267"/>
      <c r="E80" s="268"/>
      <c r="F80" s="268"/>
      <c r="G80" s="269"/>
      <c r="H80" s="270"/>
      <c r="I80" s="250"/>
      <c r="J80" s="251"/>
      <c r="K80" s="251"/>
      <c r="L80" s="251"/>
      <c r="M80" s="271"/>
      <c r="N80" s="251"/>
      <c r="O80" s="251"/>
      <c r="P80" s="251"/>
      <c r="Q80" s="252"/>
      <c r="R80" s="252"/>
      <c r="S80" s="252"/>
      <c r="U80" s="233"/>
    </row>
    <row r="81" spans="1:21" s="232" customFormat="1" x14ac:dyDescent="0.2">
      <c r="A81" s="266"/>
      <c r="B81" s="266"/>
      <c r="C81" s="266"/>
      <c r="D81" s="267"/>
      <c r="E81" s="268"/>
      <c r="F81" s="268"/>
      <c r="G81" s="272"/>
      <c r="H81" s="270"/>
      <c r="I81" s="250"/>
      <c r="J81" s="251"/>
      <c r="K81" s="251"/>
      <c r="L81" s="251"/>
      <c r="M81" s="271"/>
      <c r="N81" s="251"/>
      <c r="O81" s="251"/>
      <c r="P81" s="251"/>
      <c r="Q81" s="252"/>
      <c r="R81" s="252"/>
      <c r="S81" s="252"/>
      <c r="U81" s="233"/>
    </row>
    <row r="82" spans="1:21" s="232" customFormat="1" x14ac:dyDescent="0.2">
      <c r="A82" s="266"/>
      <c r="B82" s="266"/>
      <c r="C82" s="266"/>
      <c r="D82" s="267"/>
      <c r="E82" s="268"/>
      <c r="F82" s="268"/>
      <c r="G82" s="272"/>
      <c r="H82" s="270"/>
      <c r="I82" s="250"/>
      <c r="J82" s="251"/>
      <c r="K82" s="251"/>
      <c r="L82" s="251"/>
      <c r="M82" s="271"/>
      <c r="N82" s="251"/>
      <c r="O82" s="251"/>
      <c r="P82" s="251"/>
      <c r="Q82" s="252"/>
      <c r="R82" s="252"/>
      <c r="S82" s="252"/>
      <c r="U82" s="233"/>
    </row>
    <row r="83" spans="1:21" s="232" customFormat="1" x14ac:dyDescent="0.2">
      <c r="A83" s="266"/>
      <c r="B83" s="266"/>
      <c r="C83" s="266"/>
      <c r="D83" s="267"/>
      <c r="E83" s="268"/>
      <c r="F83" s="268"/>
      <c r="G83" s="272"/>
      <c r="H83" s="270"/>
      <c r="I83" s="250"/>
      <c r="J83" s="251"/>
      <c r="K83" s="251"/>
      <c r="L83" s="251"/>
      <c r="M83" s="271"/>
      <c r="N83" s="251"/>
      <c r="O83" s="251"/>
      <c r="P83" s="251"/>
      <c r="Q83" s="252"/>
      <c r="R83" s="252"/>
      <c r="S83" s="252"/>
      <c r="U83" s="233"/>
    </row>
    <row r="84" spans="1:21" s="232" customFormat="1" x14ac:dyDescent="0.2">
      <c r="A84" s="266"/>
      <c r="B84" s="266"/>
      <c r="C84" s="266"/>
      <c r="D84" s="267"/>
      <c r="E84" s="268"/>
      <c r="F84" s="268"/>
      <c r="G84" s="272"/>
      <c r="H84" s="270"/>
      <c r="I84" s="250"/>
      <c r="J84" s="251"/>
      <c r="K84" s="251"/>
      <c r="L84" s="251"/>
      <c r="M84" s="271"/>
      <c r="N84" s="251"/>
      <c r="O84" s="251"/>
      <c r="P84" s="251"/>
      <c r="Q84" s="252"/>
      <c r="R84" s="252"/>
      <c r="S84" s="252"/>
      <c r="U84" s="233"/>
    </row>
    <row r="85" spans="1:21" s="232" customFormat="1" x14ac:dyDescent="0.2">
      <c r="A85" s="266"/>
      <c r="B85" s="266"/>
      <c r="C85" s="266"/>
      <c r="D85" s="267"/>
      <c r="E85" s="268"/>
      <c r="F85" s="268"/>
      <c r="G85" s="272"/>
      <c r="H85" s="270"/>
      <c r="I85" s="250"/>
      <c r="J85" s="251"/>
      <c r="K85" s="251"/>
      <c r="L85" s="251"/>
      <c r="M85" s="271"/>
      <c r="N85" s="251"/>
      <c r="O85" s="251"/>
      <c r="P85" s="251"/>
      <c r="Q85" s="252"/>
      <c r="R85" s="252"/>
      <c r="S85" s="252"/>
      <c r="U85" s="233"/>
    </row>
    <row r="86" spans="1:21" s="232" customFormat="1" x14ac:dyDescent="0.2">
      <c r="A86" s="266"/>
      <c r="B86" s="266"/>
      <c r="C86" s="266"/>
      <c r="D86" s="267"/>
      <c r="E86" s="268"/>
      <c r="F86" s="268"/>
      <c r="G86" s="272"/>
      <c r="H86" s="270"/>
      <c r="I86" s="250"/>
      <c r="J86" s="251"/>
      <c r="K86" s="251"/>
      <c r="L86" s="251"/>
      <c r="M86" s="271"/>
      <c r="N86" s="251"/>
      <c r="O86" s="251"/>
      <c r="P86" s="251"/>
      <c r="Q86" s="252"/>
      <c r="R86" s="252"/>
      <c r="S86" s="252"/>
      <c r="U86" s="233"/>
    </row>
    <row r="87" spans="1:21" s="232" customFormat="1" x14ac:dyDescent="0.2">
      <c r="A87" s="266"/>
      <c r="B87" s="266"/>
      <c r="C87" s="266"/>
      <c r="D87" s="267"/>
      <c r="E87" s="268"/>
      <c r="F87" s="268"/>
      <c r="G87" s="272"/>
      <c r="H87" s="270"/>
      <c r="I87" s="250"/>
      <c r="J87" s="251"/>
      <c r="K87" s="251"/>
      <c r="L87" s="251"/>
      <c r="M87" s="271"/>
      <c r="N87" s="251"/>
      <c r="O87" s="251"/>
      <c r="P87" s="251"/>
      <c r="Q87" s="252"/>
      <c r="R87" s="252"/>
      <c r="S87" s="252"/>
      <c r="U87" s="233"/>
    </row>
    <row r="88" spans="1:21" s="232" customFormat="1" x14ac:dyDescent="0.2">
      <c r="A88" s="266"/>
      <c r="B88" s="266"/>
      <c r="C88" s="266"/>
      <c r="D88" s="267"/>
      <c r="E88" s="268"/>
      <c r="F88" s="268"/>
      <c r="G88" s="272"/>
      <c r="H88" s="270"/>
      <c r="I88" s="250"/>
      <c r="J88" s="251"/>
      <c r="K88" s="251"/>
      <c r="L88" s="251"/>
      <c r="M88" s="271"/>
      <c r="N88" s="251"/>
      <c r="O88" s="251"/>
      <c r="P88" s="251"/>
      <c r="Q88" s="252"/>
      <c r="R88" s="252"/>
      <c r="S88" s="252"/>
      <c r="U88" s="233"/>
    </row>
    <row r="89" spans="1:21" s="232" customFormat="1" x14ac:dyDescent="0.2">
      <c r="A89" s="266"/>
      <c r="B89" s="266"/>
      <c r="C89" s="266"/>
      <c r="D89" s="267"/>
      <c r="E89" s="268"/>
      <c r="F89" s="268"/>
      <c r="G89" s="272"/>
      <c r="H89" s="270"/>
      <c r="I89" s="250"/>
      <c r="J89" s="251"/>
      <c r="K89" s="251"/>
      <c r="L89" s="251"/>
      <c r="M89" s="271"/>
      <c r="N89" s="251"/>
      <c r="O89" s="251"/>
      <c r="P89" s="251"/>
      <c r="Q89" s="252"/>
      <c r="R89" s="252"/>
      <c r="S89" s="252"/>
      <c r="U89" s="233"/>
    </row>
    <row r="90" spans="1:21" s="232" customFormat="1" x14ac:dyDescent="0.2">
      <c r="A90" s="266"/>
      <c r="B90" s="266"/>
      <c r="C90" s="266"/>
      <c r="D90" s="267"/>
      <c r="E90" s="268"/>
      <c r="F90" s="268"/>
      <c r="G90" s="272"/>
      <c r="H90" s="270"/>
      <c r="I90" s="250"/>
      <c r="J90" s="251"/>
      <c r="K90" s="251"/>
      <c r="L90" s="251"/>
      <c r="M90" s="271"/>
      <c r="N90" s="251"/>
      <c r="O90" s="251"/>
      <c r="P90" s="251"/>
      <c r="Q90" s="252"/>
      <c r="R90" s="252"/>
      <c r="S90" s="252"/>
      <c r="U90" s="233"/>
    </row>
    <row r="91" spans="1:21" s="232" customFormat="1" x14ac:dyDescent="0.2">
      <c r="A91" s="266"/>
      <c r="B91" s="266"/>
      <c r="C91" s="266"/>
      <c r="D91" s="267"/>
      <c r="E91" s="268"/>
      <c r="F91" s="268"/>
      <c r="G91" s="272"/>
      <c r="H91" s="270"/>
      <c r="I91" s="250"/>
      <c r="J91" s="251"/>
      <c r="K91" s="251"/>
      <c r="L91" s="251"/>
      <c r="M91" s="271"/>
      <c r="N91" s="251"/>
      <c r="O91" s="251"/>
      <c r="P91" s="251"/>
      <c r="Q91" s="252"/>
      <c r="R91" s="252"/>
      <c r="S91" s="252"/>
      <c r="U91" s="233"/>
    </row>
    <row r="92" spans="1:21" s="232" customFormat="1" x14ac:dyDescent="0.2">
      <c r="A92" s="266"/>
      <c r="B92" s="266"/>
      <c r="C92" s="266"/>
      <c r="D92" s="267"/>
      <c r="E92" s="268"/>
      <c r="F92" s="268"/>
      <c r="G92" s="272"/>
      <c r="H92" s="270"/>
      <c r="I92" s="250"/>
      <c r="J92" s="251"/>
      <c r="K92" s="251"/>
      <c r="L92" s="251"/>
      <c r="M92" s="271"/>
      <c r="N92" s="251"/>
      <c r="O92" s="251"/>
      <c r="P92" s="251"/>
      <c r="Q92" s="252"/>
      <c r="R92" s="252"/>
      <c r="S92" s="252"/>
      <c r="U92" s="233"/>
    </row>
    <row r="93" spans="1:21" s="232" customFormat="1" x14ac:dyDescent="0.2">
      <c r="A93" s="266"/>
      <c r="B93" s="266"/>
      <c r="C93" s="266"/>
      <c r="D93" s="267"/>
      <c r="E93" s="268"/>
      <c r="F93" s="268"/>
      <c r="G93" s="272"/>
      <c r="H93" s="270"/>
      <c r="I93" s="250"/>
      <c r="J93" s="251"/>
      <c r="K93" s="251"/>
      <c r="L93" s="251"/>
      <c r="M93" s="271"/>
      <c r="N93" s="251"/>
      <c r="O93" s="251"/>
      <c r="P93" s="251"/>
      <c r="Q93" s="252"/>
      <c r="R93" s="252"/>
      <c r="S93" s="252"/>
      <c r="U93" s="233"/>
    </row>
    <row r="94" spans="1:21" s="232" customFormat="1" x14ac:dyDescent="0.2">
      <c r="A94" s="266"/>
      <c r="B94" s="266"/>
      <c r="C94" s="266"/>
      <c r="D94" s="267"/>
      <c r="E94" s="268"/>
      <c r="F94" s="268"/>
      <c r="G94" s="272"/>
      <c r="H94" s="270"/>
      <c r="I94" s="250"/>
      <c r="J94" s="251"/>
      <c r="K94" s="251"/>
      <c r="L94" s="251"/>
      <c r="M94" s="271"/>
      <c r="N94" s="251"/>
      <c r="O94" s="251"/>
      <c r="P94" s="251"/>
      <c r="Q94" s="252"/>
      <c r="R94" s="252"/>
      <c r="S94" s="252"/>
      <c r="U94" s="233"/>
    </row>
    <row r="95" spans="1:21" s="232" customFormat="1" x14ac:dyDescent="0.2">
      <c r="A95" s="266"/>
      <c r="B95" s="266"/>
      <c r="C95" s="266"/>
      <c r="D95" s="267"/>
      <c r="E95" s="268"/>
      <c r="F95" s="268"/>
      <c r="G95" s="272"/>
      <c r="H95" s="270"/>
      <c r="I95" s="250"/>
      <c r="J95" s="251"/>
      <c r="K95" s="251"/>
      <c r="L95" s="251"/>
      <c r="M95" s="271"/>
      <c r="N95" s="251"/>
      <c r="O95" s="251"/>
      <c r="P95" s="251"/>
      <c r="Q95" s="252"/>
      <c r="R95" s="252"/>
      <c r="S95" s="252"/>
      <c r="U95" s="233"/>
    </row>
    <row r="96" spans="1:21" s="232" customFormat="1" x14ac:dyDescent="0.2">
      <c r="A96" s="266"/>
      <c r="B96" s="266"/>
      <c r="C96" s="266"/>
      <c r="D96" s="267"/>
      <c r="E96" s="268"/>
      <c r="F96" s="268"/>
      <c r="G96" s="272"/>
      <c r="H96" s="270"/>
      <c r="I96" s="250"/>
      <c r="J96" s="251"/>
      <c r="K96" s="251"/>
      <c r="L96" s="251"/>
      <c r="M96" s="271"/>
      <c r="N96" s="251"/>
      <c r="O96" s="251"/>
      <c r="P96" s="251"/>
      <c r="Q96" s="252"/>
      <c r="R96" s="252"/>
      <c r="S96" s="252"/>
      <c r="U96" s="233"/>
    </row>
    <row r="97" spans="1:8" s="232" customFormat="1" x14ac:dyDescent="0.2">
      <c r="A97" s="251"/>
      <c r="B97" s="251"/>
      <c r="C97" s="271"/>
      <c r="D97" s="251"/>
      <c r="E97" s="251"/>
      <c r="F97" s="252"/>
      <c r="H97" s="233"/>
    </row>
    <row r="98" spans="1:8" s="232" customFormat="1" x14ac:dyDescent="0.2">
      <c r="A98" s="251"/>
      <c r="B98" s="251"/>
      <c r="C98" s="271"/>
      <c r="D98" s="251"/>
      <c r="E98" s="251"/>
      <c r="F98" s="252"/>
      <c r="H98" s="233"/>
    </row>
    <row r="99" spans="1:8" s="232" customFormat="1" x14ac:dyDescent="0.2">
      <c r="A99" s="251"/>
      <c r="B99" s="251"/>
      <c r="C99" s="271"/>
      <c r="D99" s="251"/>
      <c r="E99" s="251"/>
      <c r="F99" s="252"/>
      <c r="H99" s="233"/>
    </row>
    <row r="100" spans="1:8" s="232" customFormat="1" x14ac:dyDescent="0.2">
      <c r="A100" s="251"/>
      <c r="B100" s="251"/>
      <c r="C100" s="271"/>
      <c r="D100" s="251"/>
      <c r="E100" s="251"/>
      <c r="F100" s="252"/>
      <c r="H100" s="233"/>
    </row>
    <row r="101" spans="1:8" s="232" customFormat="1" x14ac:dyDescent="0.2">
      <c r="A101" s="251"/>
      <c r="B101" s="251"/>
      <c r="C101" s="271"/>
      <c r="D101" s="251"/>
      <c r="E101" s="251"/>
      <c r="F101" s="252"/>
      <c r="H101" s="233"/>
    </row>
    <row r="102" spans="1:8" s="232" customFormat="1" x14ac:dyDescent="0.2">
      <c r="A102" s="251"/>
      <c r="B102" s="251"/>
      <c r="C102" s="271"/>
      <c r="D102" s="251"/>
      <c r="E102" s="251"/>
      <c r="F102" s="252"/>
      <c r="H102" s="233"/>
    </row>
    <row r="103" spans="1:8" s="232" customFormat="1" x14ac:dyDescent="0.2">
      <c r="A103" s="251"/>
      <c r="B103" s="251"/>
      <c r="C103" s="271"/>
      <c r="D103" s="251"/>
      <c r="E103" s="251"/>
      <c r="F103" s="252"/>
      <c r="H103" s="233"/>
    </row>
    <row r="104" spans="1:8" s="232" customFormat="1" x14ac:dyDescent="0.2">
      <c r="A104" s="251"/>
      <c r="B104" s="251"/>
      <c r="C104" s="271"/>
      <c r="D104" s="251"/>
      <c r="E104" s="251"/>
      <c r="F104" s="252"/>
      <c r="H104" s="233"/>
    </row>
    <row r="105" spans="1:8" s="232" customFormat="1" x14ac:dyDescent="0.2">
      <c r="A105" s="251"/>
      <c r="B105" s="251"/>
      <c r="C105" s="271"/>
      <c r="D105" s="251"/>
      <c r="E105" s="251"/>
      <c r="F105" s="252"/>
      <c r="H105" s="233"/>
    </row>
    <row r="106" spans="1:8" s="232" customFormat="1" x14ac:dyDescent="0.2">
      <c r="A106" s="251"/>
      <c r="B106" s="251"/>
      <c r="C106" s="271"/>
      <c r="D106" s="251"/>
      <c r="E106" s="251"/>
      <c r="F106" s="252"/>
      <c r="H106" s="233"/>
    </row>
    <row r="107" spans="1:8" s="232" customFormat="1" x14ac:dyDescent="0.2">
      <c r="A107" s="251"/>
      <c r="B107" s="251"/>
      <c r="C107" s="271"/>
      <c r="D107" s="251"/>
      <c r="E107" s="251"/>
      <c r="F107" s="252"/>
      <c r="H107" s="233"/>
    </row>
    <row r="108" spans="1:8" s="232" customFormat="1" x14ac:dyDescent="0.2">
      <c r="A108" s="251"/>
      <c r="B108" s="251"/>
      <c r="C108" s="271"/>
      <c r="D108" s="251"/>
      <c r="E108" s="251"/>
      <c r="F108" s="252"/>
      <c r="H108" s="233"/>
    </row>
    <row r="109" spans="1:8" s="232" customFormat="1" x14ac:dyDescent="0.2">
      <c r="A109" s="251"/>
      <c r="B109" s="251"/>
      <c r="C109" s="271"/>
      <c r="D109" s="251"/>
      <c r="E109" s="251"/>
      <c r="F109" s="252"/>
      <c r="H109" s="233"/>
    </row>
    <row r="110" spans="1:8" s="232" customFormat="1" x14ac:dyDescent="0.2">
      <c r="A110" s="251"/>
      <c r="B110" s="251"/>
      <c r="C110" s="271"/>
      <c r="D110" s="251"/>
      <c r="E110" s="251"/>
      <c r="F110" s="252"/>
      <c r="H110" s="233"/>
    </row>
    <row r="111" spans="1:8" s="232" customFormat="1" x14ac:dyDescent="0.2">
      <c r="A111" s="251"/>
      <c r="B111" s="251"/>
      <c r="C111" s="271"/>
      <c r="D111" s="251"/>
      <c r="E111" s="251"/>
      <c r="F111" s="252"/>
      <c r="H111" s="233"/>
    </row>
    <row r="112" spans="1:8" s="232" customFormat="1" x14ac:dyDescent="0.2">
      <c r="A112" s="251"/>
      <c r="B112" s="251"/>
      <c r="C112" s="271"/>
      <c r="D112" s="251"/>
      <c r="E112" s="251"/>
      <c r="F112" s="252"/>
      <c r="H112" s="233"/>
    </row>
    <row r="113" spans="1:8" s="232" customFormat="1" x14ac:dyDescent="0.2">
      <c r="A113" s="251"/>
      <c r="B113" s="251"/>
      <c r="C113" s="271"/>
      <c r="D113" s="251"/>
      <c r="E113" s="251"/>
      <c r="F113" s="252"/>
      <c r="H113" s="233"/>
    </row>
    <row r="114" spans="1:8" s="232" customFormat="1" x14ac:dyDescent="0.2">
      <c r="A114" s="233"/>
      <c r="B114" s="233"/>
    </row>
    <row r="115" spans="1:8" s="232" customFormat="1" x14ac:dyDescent="0.2">
      <c r="A115" s="233"/>
      <c r="B115" s="233"/>
    </row>
    <row r="116" spans="1:8" s="232" customFormat="1" x14ac:dyDescent="0.2">
      <c r="A116" s="233"/>
      <c r="B116" s="233"/>
    </row>
    <row r="117" spans="1:8" s="232" customFormat="1" x14ac:dyDescent="0.2">
      <c r="A117" s="233"/>
      <c r="B117" s="233"/>
    </row>
    <row r="118" spans="1:8" s="232" customFormat="1" x14ac:dyDescent="0.2">
      <c r="A118" s="233"/>
      <c r="B118" s="233"/>
    </row>
    <row r="119" spans="1:8" s="232" customFormat="1" x14ac:dyDescent="0.2">
      <c r="A119" s="233"/>
      <c r="B119" s="233"/>
    </row>
    <row r="120" spans="1:8" s="232" customFormat="1" x14ac:dyDescent="0.2">
      <c r="A120" s="233"/>
      <c r="B120" s="233"/>
    </row>
    <row r="121" spans="1:8" s="232" customFormat="1" x14ac:dyDescent="0.2">
      <c r="A121" s="233"/>
      <c r="B121" s="233"/>
    </row>
    <row r="122" spans="1:8" s="232" customFormat="1" x14ac:dyDescent="0.2">
      <c r="A122" s="233"/>
      <c r="B122" s="233"/>
    </row>
    <row r="123" spans="1:8" s="232" customFormat="1" x14ac:dyDescent="0.2">
      <c r="A123" s="233"/>
      <c r="B123" s="233"/>
    </row>
    <row r="124" spans="1:8" s="232" customFormat="1" x14ac:dyDescent="0.2">
      <c r="A124" s="233"/>
      <c r="B124" s="233"/>
    </row>
    <row r="125" spans="1:8" s="232" customFormat="1" x14ac:dyDescent="0.2">
      <c r="A125" s="233"/>
      <c r="B125" s="233"/>
    </row>
  </sheetData>
  <mergeCells count="30">
    <mergeCell ref="H63:M64"/>
    <mergeCell ref="N63:S64"/>
    <mergeCell ref="H65:J65"/>
    <mergeCell ref="K65:M65"/>
    <mergeCell ref="N65:P65"/>
    <mergeCell ref="Q65:S65"/>
    <mergeCell ref="H48:M49"/>
    <mergeCell ref="N48:S49"/>
    <mergeCell ref="H50:J50"/>
    <mergeCell ref="K50:M50"/>
    <mergeCell ref="N50:P50"/>
    <mergeCell ref="Q50:S50"/>
    <mergeCell ref="H33:M34"/>
    <mergeCell ref="N33:S34"/>
    <mergeCell ref="H35:J35"/>
    <mergeCell ref="K35:M35"/>
    <mergeCell ref="N35:P35"/>
    <mergeCell ref="Q35:S35"/>
    <mergeCell ref="H18:M19"/>
    <mergeCell ref="N18:S19"/>
    <mergeCell ref="H20:J20"/>
    <mergeCell ref="K20:M20"/>
    <mergeCell ref="N20:P20"/>
    <mergeCell ref="Q20:S20"/>
    <mergeCell ref="H3:M4"/>
    <mergeCell ref="N3:S4"/>
    <mergeCell ref="H5:J5"/>
    <mergeCell ref="K5:M5"/>
    <mergeCell ref="N5:P5"/>
    <mergeCell ref="Q5:S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</sheetPr>
  <dimension ref="A1:O276"/>
  <sheetViews>
    <sheetView zoomScale="85" zoomScaleNormal="85" zoomScaleSheetLayoutView="100" workbookViewId="0">
      <selection activeCell="I78" sqref="I78"/>
    </sheetView>
  </sheetViews>
  <sheetFormatPr defaultRowHeight="12.75" x14ac:dyDescent="0.2"/>
  <cols>
    <col min="1" max="1" width="7.5703125" style="29" customWidth="1"/>
    <col min="2" max="2" width="16.5703125" style="69" customWidth="1"/>
    <col min="3" max="3" width="58.7109375" style="29" customWidth="1"/>
    <col min="4" max="4" width="6.42578125" style="29" customWidth="1"/>
    <col min="5" max="5" width="7.85546875" style="133" customWidth="1"/>
    <col min="6" max="6" width="67.140625" style="74" customWidth="1"/>
    <col min="7" max="7" width="2" style="69" customWidth="1"/>
    <col min="8" max="8" width="12.42578125" style="74" customWidth="1"/>
    <col min="9" max="16384" width="9.140625" style="29"/>
  </cols>
  <sheetData>
    <row r="1" spans="1:15" ht="23.25" x14ac:dyDescent="0.2">
      <c r="C1" s="73" t="s">
        <v>0</v>
      </c>
    </row>
    <row r="3" spans="1:15" x14ac:dyDescent="0.2">
      <c r="A3" s="69" t="s">
        <v>1</v>
      </c>
      <c r="B3" s="130" t="s">
        <v>0</v>
      </c>
      <c r="C3" s="299" t="s">
        <v>709</v>
      </c>
      <c r="E3" s="75" t="s">
        <v>0</v>
      </c>
      <c r="F3" s="135" t="s">
        <v>0</v>
      </c>
    </row>
    <row r="4" spans="1:15" x14ac:dyDescent="0.2">
      <c r="A4" s="69" t="s">
        <v>2</v>
      </c>
      <c r="B4" s="40" t="s">
        <v>0</v>
      </c>
      <c r="C4" s="299" t="s">
        <v>419</v>
      </c>
      <c r="E4" s="76" t="s">
        <v>0</v>
      </c>
      <c r="F4" s="136" t="s">
        <v>0</v>
      </c>
    </row>
    <row r="5" spans="1:15" x14ac:dyDescent="0.2">
      <c r="A5" s="69" t="s">
        <v>147</v>
      </c>
      <c r="B5" s="40" t="s">
        <v>0</v>
      </c>
      <c r="C5" s="300" t="s">
        <v>163</v>
      </c>
      <c r="E5" s="76" t="s">
        <v>0</v>
      </c>
      <c r="F5" s="77" t="s">
        <v>0</v>
      </c>
    </row>
    <row r="6" spans="1:15" x14ac:dyDescent="0.2">
      <c r="A6" s="69" t="s">
        <v>4</v>
      </c>
      <c r="B6" s="130" t="s">
        <v>0</v>
      </c>
      <c r="C6" s="299" t="s">
        <v>413</v>
      </c>
      <c r="D6" s="69" t="s">
        <v>0</v>
      </c>
      <c r="E6" s="76" t="s">
        <v>0</v>
      </c>
      <c r="F6" s="74" t="s">
        <v>0</v>
      </c>
    </row>
    <row r="7" spans="1:15" x14ac:dyDescent="0.2">
      <c r="A7" s="69"/>
      <c r="C7" s="40"/>
      <c r="I7" s="48"/>
      <c r="J7" s="48"/>
      <c r="K7" s="48"/>
      <c r="L7" s="48"/>
      <c r="M7" s="48"/>
      <c r="N7" s="48"/>
      <c r="O7" s="48"/>
    </row>
    <row r="8" spans="1:15" x14ac:dyDescent="0.2">
      <c r="A8" s="190"/>
      <c r="B8" s="191" t="s">
        <v>158</v>
      </c>
      <c r="C8" s="192"/>
      <c r="D8" s="190"/>
      <c r="E8" s="193" t="s">
        <v>0</v>
      </c>
      <c r="F8" s="303" t="s">
        <v>0</v>
      </c>
      <c r="H8" s="79" t="s">
        <v>0</v>
      </c>
      <c r="I8" s="48"/>
      <c r="J8" s="48"/>
      <c r="K8" s="48"/>
      <c r="L8" s="48"/>
      <c r="M8" s="48"/>
      <c r="N8" s="48"/>
      <c r="O8" s="48"/>
    </row>
    <row r="9" spans="1:15" x14ac:dyDescent="0.2">
      <c r="A9" s="132" t="s">
        <v>14</v>
      </c>
      <c r="B9" s="194" t="s">
        <v>159</v>
      </c>
      <c r="C9" s="194" t="s">
        <v>108</v>
      </c>
      <c r="D9" s="132" t="s">
        <v>15</v>
      </c>
      <c r="E9" s="80" t="s">
        <v>123</v>
      </c>
      <c r="F9" s="80" t="s">
        <v>321</v>
      </c>
      <c r="H9" s="195"/>
      <c r="I9" s="48"/>
      <c r="J9" s="48"/>
      <c r="K9" s="48"/>
      <c r="L9" s="48"/>
      <c r="M9" s="48"/>
      <c r="N9" s="48"/>
      <c r="O9" s="48"/>
    </row>
    <row r="10" spans="1:15" x14ac:dyDescent="0.2">
      <c r="A10" s="81" t="s">
        <v>19</v>
      </c>
      <c r="B10" s="82"/>
      <c r="C10" s="83" t="s">
        <v>100</v>
      </c>
      <c r="D10" s="199"/>
      <c r="E10" s="200"/>
      <c r="F10" s="302"/>
      <c r="I10" s="68"/>
      <c r="J10" s="68"/>
      <c r="K10" s="68"/>
      <c r="L10" s="68"/>
      <c r="M10" s="68"/>
      <c r="N10" s="68"/>
      <c r="O10" s="68"/>
    </row>
    <row r="11" spans="1:15" s="48" customFormat="1" ht="11.25" x14ac:dyDescent="0.2">
      <c r="A11" s="45" t="s">
        <v>20</v>
      </c>
      <c r="B11" s="47" t="s">
        <v>289</v>
      </c>
      <c r="C11" s="47" t="s">
        <v>280</v>
      </c>
      <c r="D11" s="41" t="s">
        <v>21</v>
      </c>
      <c r="E11" s="42">
        <v>423.44</v>
      </c>
      <c r="F11" s="43" t="s">
        <v>455</v>
      </c>
      <c r="H11" s="67"/>
    </row>
    <row r="12" spans="1:15" s="69" customFormat="1" ht="11.25" x14ac:dyDescent="0.2">
      <c r="A12" s="45" t="s">
        <v>133</v>
      </c>
      <c r="B12" s="202" t="s">
        <v>165</v>
      </c>
      <c r="C12" s="16" t="s">
        <v>164</v>
      </c>
      <c r="D12" s="45" t="s">
        <v>21</v>
      </c>
      <c r="E12" s="42">
        <v>4.5</v>
      </c>
      <c r="F12" s="59" t="s">
        <v>323</v>
      </c>
      <c r="H12" s="74"/>
      <c r="I12" s="48"/>
      <c r="J12" s="48"/>
      <c r="K12" s="48"/>
      <c r="L12" s="48"/>
      <c r="M12" s="48"/>
      <c r="N12" s="48"/>
      <c r="O12" s="48"/>
    </row>
    <row r="13" spans="1:15" s="48" customFormat="1" ht="22.5" x14ac:dyDescent="0.2">
      <c r="A13" s="45" t="s">
        <v>22</v>
      </c>
      <c r="B13" s="53" t="s">
        <v>290</v>
      </c>
      <c r="C13" s="70" t="s">
        <v>53</v>
      </c>
      <c r="D13" s="41" t="s">
        <v>25</v>
      </c>
      <c r="E13" s="42">
        <v>68.31</v>
      </c>
      <c r="F13" s="43" t="s">
        <v>456</v>
      </c>
      <c r="H13" s="67"/>
      <c r="I13" s="68"/>
      <c r="J13" s="68"/>
      <c r="K13" s="68"/>
      <c r="L13" s="68"/>
      <c r="M13" s="68"/>
      <c r="N13" s="68"/>
      <c r="O13" s="68"/>
    </row>
    <row r="14" spans="1:15" s="48" customFormat="1" ht="22.5" x14ac:dyDescent="0.2">
      <c r="A14" s="45" t="s">
        <v>23</v>
      </c>
      <c r="B14" s="53" t="s">
        <v>294</v>
      </c>
      <c r="C14" s="203" t="s">
        <v>295</v>
      </c>
      <c r="D14" s="41" t="s">
        <v>296</v>
      </c>
      <c r="E14" s="42">
        <v>5</v>
      </c>
      <c r="F14" s="43" t="s">
        <v>324</v>
      </c>
      <c r="H14" s="67"/>
    </row>
    <row r="15" spans="1:15" s="48" customFormat="1" ht="11.25" x14ac:dyDescent="0.2">
      <c r="A15" s="45" t="s">
        <v>24</v>
      </c>
      <c r="B15" s="202" t="s">
        <v>166</v>
      </c>
      <c r="C15" s="203" t="s">
        <v>326</v>
      </c>
      <c r="D15" s="41" t="s">
        <v>167</v>
      </c>
      <c r="E15" s="42">
        <v>1</v>
      </c>
      <c r="F15" s="43" t="s">
        <v>325</v>
      </c>
      <c r="H15" s="67"/>
    </row>
    <row r="16" spans="1:15" s="48" customFormat="1" ht="11.25" x14ac:dyDescent="0.2">
      <c r="A16" s="45" t="s">
        <v>170</v>
      </c>
      <c r="B16" s="202" t="s">
        <v>168</v>
      </c>
      <c r="C16" s="203" t="s">
        <v>169</v>
      </c>
      <c r="D16" s="41" t="s">
        <v>167</v>
      </c>
      <c r="E16" s="42">
        <v>1</v>
      </c>
      <c r="F16" s="43" t="s">
        <v>325</v>
      </c>
      <c r="H16" s="67"/>
    </row>
    <row r="17" spans="1:15" s="68" customFormat="1" x14ac:dyDescent="0.2">
      <c r="A17" s="85"/>
      <c r="B17" s="196"/>
      <c r="C17" s="86" t="s">
        <v>0</v>
      </c>
      <c r="D17" s="85"/>
      <c r="E17" s="87"/>
      <c r="F17" s="305" t="s">
        <v>0</v>
      </c>
      <c r="G17" s="48"/>
      <c r="H17" s="91"/>
      <c r="I17" s="48"/>
      <c r="J17" s="48"/>
      <c r="K17" s="48"/>
      <c r="L17" s="48"/>
      <c r="M17" s="48"/>
      <c r="N17" s="48"/>
      <c r="O17" s="48"/>
    </row>
    <row r="18" spans="1:15" s="68" customFormat="1" x14ac:dyDescent="0.2">
      <c r="A18" s="54" t="s">
        <v>26</v>
      </c>
      <c r="B18" s="204"/>
      <c r="C18" s="118" t="s">
        <v>31</v>
      </c>
      <c r="D18" s="116"/>
      <c r="E18" s="119"/>
      <c r="F18" s="43"/>
      <c r="G18" s="48"/>
      <c r="H18" s="67"/>
      <c r="I18" s="48"/>
      <c r="J18" s="48"/>
      <c r="K18" s="48"/>
      <c r="L18" s="48"/>
      <c r="M18" s="48"/>
      <c r="N18" s="48"/>
      <c r="O18" s="48"/>
    </row>
    <row r="19" spans="1:15" s="68" customFormat="1" ht="22.5" x14ac:dyDescent="0.2">
      <c r="A19" s="49" t="s">
        <v>27</v>
      </c>
      <c r="B19" s="184" t="s">
        <v>281</v>
      </c>
      <c r="C19" s="203" t="s">
        <v>282</v>
      </c>
      <c r="D19" s="41" t="s">
        <v>25</v>
      </c>
      <c r="E19" s="42">
        <v>270</v>
      </c>
      <c r="F19" s="43" t="s">
        <v>519</v>
      </c>
      <c r="G19" s="48"/>
      <c r="H19" s="67"/>
      <c r="I19" s="48"/>
      <c r="J19" s="48"/>
      <c r="K19" s="48"/>
      <c r="L19" s="48"/>
      <c r="M19" s="48"/>
      <c r="N19" s="48"/>
      <c r="O19" s="48"/>
    </row>
    <row r="20" spans="1:15" s="48" customFormat="1" ht="22.5" customHeight="1" x14ac:dyDescent="0.2">
      <c r="A20" s="49" t="s">
        <v>134</v>
      </c>
      <c r="B20" s="184" t="s">
        <v>174</v>
      </c>
      <c r="C20" s="203" t="s">
        <v>175</v>
      </c>
      <c r="D20" s="41" t="s">
        <v>29</v>
      </c>
      <c r="E20" s="42">
        <v>25.55</v>
      </c>
      <c r="F20" s="43" t="s">
        <v>517</v>
      </c>
      <c r="H20" s="67"/>
    </row>
    <row r="21" spans="1:15" s="48" customFormat="1" ht="12.75" customHeight="1" x14ac:dyDescent="0.2">
      <c r="A21" s="49"/>
      <c r="B21" s="184"/>
      <c r="C21" s="203"/>
      <c r="D21" s="41"/>
      <c r="E21" s="42"/>
      <c r="F21" s="44" t="s">
        <v>518</v>
      </c>
      <c r="H21" s="67"/>
    </row>
    <row r="22" spans="1:15" s="48" customFormat="1" ht="12.75" customHeight="1" x14ac:dyDescent="0.2">
      <c r="A22" s="49"/>
      <c r="B22" s="184"/>
      <c r="C22" s="203"/>
      <c r="D22" s="41"/>
      <c r="E22" s="42"/>
      <c r="F22" s="44" t="s">
        <v>520</v>
      </c>
      <c r="H22" s="67"/>
    </row>
    <row r="23" spans="1:15" s="48" customFormat="1" ht="12.75" customHeight="1" x14ac:dyDescent="0.2">
      <c r="A23" s="49"/>
      <c r="B23" s="184"/>
      <c r="C23" s="203"/>
      <c r="D23" s="41"/>
      <c r="E23" s="42"/>
      <c r="F23" s="44" t="s">
        <v>521</v>
      </c>
      <c r="H23" s="67"/>
    </row>
    <row r="24" spans="1:15" s="48" customFormat="1" ht="22.5" x14ac:dyDescent="0.2">
      <c r="A24" s="49" t="s">
        <v>171</v>
      </c>
      <c r="B24" s="53" t="s">
        <v>291</v>
      </c>
      <c r="C24" s="70" t="s">
        <v>55</v>
      </c>
      <c r="D24" s="45" t="s">
        <v>21</v>
      </c>
      <c r="E24" s="43">
        <v>34.31</v>
      </c>
      <c r="F24" s="43" t="s">
        <v>522</v>
      </c>
      <c r="H24" s="91"/>
    </row>
    <row r="25" spans="1:15" s="48" customFormat="1" ht="11.25" x14ac:dyDescent="0.2">
      <c r="A25" s="49"/>
      <c r="B25" s="206"/>
      <c r="C25" s="53"/>
      <c r="D25" s="41"/>
      <c r="E25" s="42"/>
      <c r="F25" s="43" t="s">
        <v>523</v>
      </c>
      <c r="H25" s="91"/>
    </row>
    <row r="26" spans="1:15" s="48" customFormat="1" ht="11.25" x14ac:dyDescent="0.2">
      <c r="A26" s="49"/>
      <c r="B26" s="206"/>
      <c r="C26" s="53"/>
      <c r="D26" s="41"/>
      <c r="E26" s="42"/>
      <c r="F26" s="43" t="s">
        <v>524</v>
      </c>
      <c r="H26" s="91"/>
    </row>
    <row r="27" spans="1:15" s="48" customFormat="1" ht="11.25" x14ac:dyDescent="0.2">
      <c r="A27" s="49"/>
      <c r="B27" s="206"/>
      <c r="C27" s="53"/>
      <c r="D27" s="41"/>
      <c r="E27" s="42"/>
      <c r="F27" s="43" t="s">
        <v>525</v>
      </c>
      <c r="H27" s="91"/>
    </row>
    <row r="28" spans="1:15" s="48" customFormat="1" ht="11.25" x14ac:dyDescent="0.2">
      <c r="A28" s="49" t="s">
        <v>283</v>
      </c>
      <c r="B28" s="206" t="s">
        <v>191</v>
      </c>
      <c r="C28" s="53" t="s">
        <v>135</v>
      </c>
      <c r="D28" s="41" t="s">
        <v>29</v>
      </c>
      <c r="E28" s="42">
        <v>9.36</v>
      </c>
      <c r="F28" s="43" t="s">
        <v>526</v>
      </c>
      <c r="H28" s="67"/>
      <c r="I28" s="96"/>
      <c r="J28" s="96"/>
      <c r="K28" s="96"/>
      <c r="L28" s="96"/>
      <c r="M28" s="96"/>
      <c r="N28" s="96"/>
      <c r="O28" s="96"/>
    </row>
    <row r="29" spans="1:15" s="48" customFormat="1" ht="11.25" x14ac:dyDescent="0.2">
      <c r="A29" s="49"/>
      <c r="B29" s="206"/>
      <c r="C29" s="53"/>
      <c r="D29" s="41"/>
      <c r="E29" s="42"/>
      <c r="F29" s="43" t="s">
        <v>527</v>
      </c>
      <c r="H29" s="67"/>
      <c r="I29" s="96"/>
      <c r="J29" s="96"/>
      <c r="K29" s="96"/>
      <c r="L29" s="96"/>
      <c r="M29" s="96"/>
      <c r="N29" s="96"/>
      <c r="O29" s="96"/>
    </row>
    <row r="30" spans="1:15" s="48" customFormat="1" ht="11.25" x14ac:dyDescent="0.2">
      <c r="A30" s="49"/>
      <c r="B30" s="206"/>
      <c r="C30" s="53"/>
      <c r="D30" s="41"/>
      <c r="E30" s="42"/>
      <c r="F30" s="43" t="s">
        <v>528</v>
      </c>
      <c r="H30" s="67"/>
      <c r="I30" s="96"/>
      <c r="J30" s="96"/>
      <c r="K30" s="96"/>
      <c r="L30" s="96"/>
      <c r="M30" s="96"/>
      <c r="N30" s="96"/>
      <c r="O30" s="96"/>
    </row>
    <row r="31" spans="1:15" s="96" customFormat="1" x14ac:dyDescent="0.2">
      <c r="A31" s="46" t="s">
        <v>172</v>
      </c>
      <c r="B31" s="206" t="s">
        <v>58</v>
      </c>
      <c r="C31" s="206" t="s">
        <v>57</v>
      </c>
      <c r="D31" s="41" t="s">
        <v>29</v>
      </c>
      <c r="E31" s="42">
        <v>12.06</v>
      </c>
      <c r="F31" s="44" t="s">
        <v>529</v>
      </c>
      <c r="H31" s="97"/>
      <c r="I31" s="29"/>
      <c r="J31" s="29"/>
      <c r="K31" s="29"/>
      <c r="L31" s="29"/>
      <c r="M31" s="29"/>
      <c r="N31" s="29"/>
      <c r="O31" s="29"/>
    </row>
    <row r="32" spans="1:15" s="96" customFormat="1" x14ac:dyDescent="0.2">
      <c r="A32" s="46"/>
      <c r="B32" s="206"/>
      <c r="C32" s="206"/>
      <c r="D32" s="41"/>
      <c r="E32" s="42"/>
      <c r="F32" s="44" t="s">
        <v>530</v>
      </c>
      <c r="H32" s="97"/>
      <c r="I32" s="29"/>
      <c r="J32" s="29"/>
      <c r="K32" s="29"/>
      <c r="L32" s="29"/>
      <c r="M32" s="29"/>
      <c r="N32" s="29"/>
      <c r="O32" s="29"/>
    </row>
    <row r="33" spans="1:15" s="96" customFormat="1" x14ac:dyDescent="0.2">
      <c r="A33" s="46"/>
      <c r="B33" s="206"/>
      <c r="C33" s="206"/>
      <c r="D33" s="41"/>
      <c r="E33" s="42"/>
      <c r="F33" s="44" t="s">
        <v>531</v>
      </c>
      <c r="H33" s="97"/>
      <c r="I33" s="29"/>
      <c r="J33" s="29"/>
      <c r="K33" s="29"/>
      <c r="L33" s="29"/>
      <c r="M33" s="29"/>
      <c r="N33" s="29"/>
      <c r="O33" s="29"/>
    </row>
    <row r="34" spans="1:15" s="48" customFormat="1" x14ac:dyDescent="0.2">
      <c r="A34" s="49" t="s">
        <v>173</v>
      </c>
      <c r="B34" s="184" t="s">
        <v>292</v>
      </c>
      <c r="C34" s="203" t="s">
        <v>54</v>
      </c>
      <c r="D34" s="41" t="s">
        <v>29</v>
      </c>
      <c r="E34" s="42">
        <v>12.06</v>
      </c>
      <c r="F34" s="43" t="s">
        <v>532</v>
      </c>
      <c r="H34" s="67"/>
      <c r="I34" s="29"/>
      <c r="J34" s="29"/>
      <c r="K34" s="29"/>
      <c r="L34" s="29"/>
      <c r="M34" s="29"/>
      <c r="N34" s="29"/>
      <c r="O34" s="29"/>
    </row>
    <row r="35" spans="1:15" s="48" customFormat="1" ht="22.5" x14ac:dyDescent="0.2">
      <c r="A35" s="45" t="s">
        <v>284</v>
      </c>
      <c r="B35" s="40" t="s">
        <v>59</v>
      </c>
      <c r="C35" s="57" t="s">
        <v>327</v>
      </c>
      <c r="D35" s="41" t="s">
        <v>29</v>
      </c>
      <c r="E35" s="42">
        <v>34.26</v>
      </c>
      <c r="F35" s="43" t="s">
        <v>533</v>
      </c>
      <c r="H35" s="67"/>
      <c r="I35" s="68"/>
      <c r="J35" s="68"/>
      <c r="K35" s="68"/>
      <c r="L35" s="68"/>
      <c r="M35" s="68"/>
      <c r="N35" s="68"/>
      <c r="O35" s="68"/>
    </row>
    <row r="36" spans="1:15" x14ac:dyDescent="0.2">
      <c r="A36" s="85"/>
      <c r="B36" s="196"/>
      <c r="C36" s="86" t="s">
        <v>0</v>
      </c>
      <c r="D36" s="85"/>
      <c r="E36" s="87"/>
      <c r="F36" s="305" t="s">
        <v>0</v>
      </c>
      <c r="I36" s="68"/>
      <c r="J36" s="68"/>
      <c r="K36" s="68"/>
      <c r="L36" s="68"/>
      <c r="M36" s="68"/>
      <c r="N36" s="68"/>
      <c r="O36" s="68"/>
    </row>
    <row r="37" spans="1:15" x14ac:dyDescent="0.2">
      <c r="A37" s="98" t="s">
        <v>99</v>
      </c>
      <c r="B37" s="99"/>
      <c r="C37" s="100" t="s">
        <v>145</v>
      </c>
      <c r="D37" s="294"/>
      <c r="E37" s="295"/>
      <c r="F37" s="59"/>
      <c r="I37" s="68"/>
      <c r="J37" s="68"/>
      <c r="K37" s="68"/>
      <c r="L37" s="68"/>
      <c r="M37" s="68"/>
      <c r="N37" s="68"/>
      <c r="O37" s="68"/>
    </row>
    <row r="38" spans="1:15" x14ac:dyDescent="0.2">
      <c r="A38" s="62" t="s">
        <v>28</v>
      </c>
      <c r="B38" s="47"/>
      <c r="C38" s="100" t="s">
        <v>285</v>
      </c>
      <c r="D38" s="294"/>
      <c r="E38" s="295"/>
      <c r="F38" s="59"/>
      <c r="I38" s="68"/>
      <c r="J38" s="68"/>
      <c r="K38" s="68"/>
      <c r="L38" s="68"/>
      <c r="M38" s="68"/>
      <c r="N38" s="68"/>
      <c r="O38" s="68"/>
    </row>
    <row r="39" spans="1:15" s="48" customFormat="1" ht="11.25" x14ac:dyDescent="0.2">
      <c r="A39" s="45" t="s">
        <v>176</v>
      </c>
      <c r="B39" s="47" t="s">
        <v>65</v>
      </c>
      <c r="C39" s="47" t="s">
        <v>416</v>
      </c>
      <c r="D39" s="41" t="s">
        <v>29</v>
      </c>
      <c r="E39" s="42">
        <v>2.3199999999999998</v>
      </c>
      <c r="F39" s="43" t="s">
        <v>534</v>
      </c>
      <c r="H39" s="67"/>
      <c r="I39" s="69"/>
      <c r="J39" s="69"/>
      <c r="K39" s="69"/>
      <c r="L39" s="69"/>
      <c r="M39" s="69"/>
      <c r="N39" s="69"/>
      <c r="O39" s="69"/>
    </row>
    <row r="40" spans="1:15" ht="22.5" x14ac:dyDescent="0.2">
      <c r="A40" s="53" t="s">
        <v>177</v>
      </c>
      <c r="B40" s="47" t="s">
        <v>69</v>
      </c>
      <c r="C40" s="297" t="s">
        <v>535</v>
      </c>
      <c r="D40" s="41" t="s">
        <v>29</v>
      </c>
      <c r="E40" s="298">
        <v>0.35</v>
      </c>
      <c r="F40" s="59" t="s">
        <v>536</v>
      </c>
      <c r="I40" s="68"/>
      <c r="J40" s="68"/>
      <c r="K40" s="68"/>
      <c r="L40" s="68"/>
      <c r="M40" s="68"/>
      <c r="N40" s="68"/>
      <c r="O40" s="68"/>
    </row>
    <row r="41" spans="1:15" ht="22.5" x14ac:dyDescent="0.2">
      <c r="A41" s="53" t="s">
        <v>178</v>
      </c>
      <c r="B41" s="47" t="s">
        <v>69</v>
      </c>
      <c r="C41" s="297" t="s">
        <v>538</v>
      </c>
      <c r="D41" s="41" t="s">
        <v>29</v>
      </c>
      <c r="E41" s="298">
        <v>0.47</v>
      </c>
      <c r="F41" s="59" t="s">
        <v>537</v>
      </c>
      <c r="I41" s="68"/>
      <c r="J41" s="68"/>
      <c r="K41" s="68"/>
      <c r="L41" s="68"/>
      <c r="M41" s="68"/>
      <c r="N41" s="68"/>
      <c r="O41" s="68"/>
    </row>
    <row r="42" spans="1:15" ht="22.5" x14ac:dyDescent="0.2">
      <c r="A42" s="53" t="s">
        <v>179</v>
      </c>
      <c r="B42" s="47" t="s">
        <v>69</v>
      </c>
      <c r="C42" s="297" t="s">
        <v>540</v>
      </c>
      <c r="D42" s="41" t="s">
        <v>29</v>
      </c>
      <c r="E42" s="298">
        <v>0.9</v>
      </c>
      <c r="F42" s="59" t="s">
        <v>539</v>
      </c>
      <c r="I42" s="68"/>
      <c r="J42" s="68"/>
      <c r="K42" s="68"/>
      <c r="L42" s="68"/>
      <c r="M42" s="68"/>
      <c r="N42" s="68"/>
      <c r="O42" s="68"/>
    </row>
    <row r="43" spans="1:15" ht="22.5" x14ac:dyDescent="0.2">
      <c r="A43" s="53" t="s">
        <v>180</v>
      </c>
      <c r="B43" s="47" t="s">
        <v>69</v>
      </c>
      <c r="C43" s="297" t="s">
        <v>541</v>
      </c>
      <c r="D43" s="41" t="s">
        <v>29</v>
      </c>
      <c r="E43" s="298">
        <v>0.47</v>
      </c>
      <c r="F43" s="59" t="s">
        <v>544</v>
      </c>
      <c r="I43" s="68"/>
      <c r="J43" s="68"/>
      <c r="K43" s="68"/>
      <c r="L43" s="68"/>
      <c r="M43" s="68"/>
      <c r="N43" s="68"/>
      <c r="O43" s="68"/>
    </row>
    <row r="44" spans="1:15" ht="22.5" x14ac:dyDescent="0.2">
      <c r="A44" s="53" t="s">
        <v>287</v>
      </c>
      <c r="B44" s="47" t="s">
        <v>69</v>
      </c>
      <c r="C44" s="297" t="s">
        <v>542</v>
      </c>
      <c r="D44" s="41" t="s">
        <v>29</v>
      </c>
      <c r="E44" s="298">
        <v>0.74</v>
      </c>
      <c r="F44" s="59" t="s">
        <v>543</v>
      </c>
      <c r="I44" s="68"/>
      <c r="J44" s="68"/>
      <c r="K44" s="68"/>
      <c r="L44" s="68"/>
      <c r="M44" s="68"/>
      <c r="N44" s="68"/>
      <c r="O44" s="68"/>
    </row>
    <row r="45" spans="1:15" ht="22.5" x14ac:dyDescent="0.2">
      <c r="A45" s="53" t="s">
        <v>288</v>
      </c>
      <c r="B45" s="47" t="s">
        <v>69</v>
      </c>
      <c r="C45" s="297" t="s">
        <v>545</v>
      </c>
      <c r="D45" s="41" t="s">
        <v>29</v>
      </c>
      <c r="E45" s="298">
        <v>0.54</v>
      </c>
      <c r="F45" s="59" t="s">
        <v>546</v>
      </c>
      <c r="I45" s="68"/>
      <c r="J45" s="68"/>
      <c r="K45" s="68"/>
      <c r="L45" s="68"/>
      <c r="M45" s="68"/>
      <c r="N45" s="68"/>
      <c r="O45" s="68"/>
    </row>
    <row r="46" spans="1:15" ht="22.5" x14ac:dyDescent="0.2">
      <c r="A46" s="53" t="s">
        <v>328</v>
      </c>
      <c r="B46" s="47" t="s">
        <v>68</v>
      </c>
      <c r="C46" s="297" t="s">
        <v>549</v>
      </c>
      <c r="D46" s="41" t="s">
        <v>29</v>
      </c>
      <c r="E46" s="298">
        <v>0.31</v>
      </c>
      <c r="F46" s="59" t="s">
        <v>550</v>
      </c>
      <c r="I46" s="68"/>
      <c r="J46" s="68"/>
      <c r="K46" s="68"/>
      <c r="L46" s="68"/>
      <c r="M46" s="68"/>
      <c r="N46" s="68"/>
      <c r="O46" s="68"/>
    </row>
    <row r="47" spans="1:15" x14ac:dyDescent="0.2">
      <c r="A47" s="53" t="s">
        <v>329</v>
      </c>
      <c r="B47" s="47" t="s">
        <v>68</v>
      </c>
      <c r="C47" s="297" t="s">
        <v>548</v>
      </c>
      <c r="D47" s="41" t="s">
        <v>29</v>
      </c>
      <c r="E47" s="298">
        <v>0.25</v>
      </c>
      <c r="F47" s="59" t="s">
        <v>547</v>
      </c>
      <c r="I47" s="68"/>
      <c r="J47" s="68"/>
      <c r="K47" s="68"/>
      <c r="L47" s="68"/>
      <c r="M47" s="68"/>
      <c r="N47" s="68"/>
      <c r="O47" s="68"/>
    </row>
    <row r="48" spans="1:15" x14ac:dyDescent="0.2">
      <c r="A48" s="53" t="s">
        <v>330</v>
      </c>
      <c r="B48" s="47" t="s">
        <v>68</v>
      </c>
      <c r="C48" s="297" t="s">
        <v>552</v>
      </c>
      <c r="D48" s="41" t="s">
        <v>29</v>
      </c>
      <c r="E48" s="298">
        <v>0.11</v>
      </c>
      <c r="F48" s="59" t="s">
        <v>551</v>
      </c>
      <c r="I48" s="68"/>
      <c r="J48" s="68"/>
      <c r="K48" s="68"/>
      <c r="L48" s="68"/>
      <c r="M48" s="68"/>
      <c r="N48" s="68"/>
      <c r="O48" s="68"/>
    </row>
    <row r="49" spans="1:15" x14ac:dyDescent="0.2">
      <c r="A49" s="53" t="s">
        <v>331</v>
      </c>
      <c r="B49" s="47" t="s">
        <v>68</v>
      </c>
      <c r="C49" s="297" t="s">
        <v>554</v>
      </c>
      <c r="D49" s="41" t="s">
        <v>29</v>
      </c>
      <c r="E49" s="298">
        <v>0.1</v>
      </c>
      <c r="F49" s="59" t="s">
        <v>553</v>
      </c>
      <c r="I49" s="68"/>
      <c r="J49" s="68"/>
      <c r="K49" s="68"/>
      <c r="L49" s="68"/>
      <c r="M49" s="68"/>
      <c r="N49" s="68"/>
      <c r="O49" s="68"/>
    </row>
    <row r="50" spans="1:15" x14ac:dyDescent="0.2">
      <c r="A50" s="53" t="s">
        <v>332</v>
      </c>
      <c r="B50" s="47" t="s">
        <v>68</v>
      </c>
      <c r="C50" s="297" t="s">
        <v>555</v>
      </c>
      <c r="D50" s="41" t="s">
        <v>29</v>
      </c>
      <c r="E50" s="298">
        <v>7.0000000000000007E-2</v>
      </c>
      <c r="F50" s="59" t="s">
        <v>557</v>
      </c>
      <c r="I50" s="68"/>
      <c r="J50" s="68"/>
      <c r="K50" s="68"/>
      <c r="L50" s="68"/>
      <c r="M50" s="68"/>
      <c r="N50" s="68"/>
      <c r="O50" s="68"/>
    </row>
    <row r="51" spans="1:15" x14ac:dyDescent="0.2">
      <c r="A51" s="53" t="s">
        <v>333</v>
      </c>
      <c r="B51" s="47" t="s">
        <v>68</v>
      </c>
      <c r="C51" s="297" t="s">
        <v>558</v>
      </c>
      <c r="D51" s="41" t="s">
        <v>29</v>
      </c>
      <c r="E51" s="298">
        <v>0.28000000000000003</v>
      </c>
      <c r="F51" s="59" t="s">
        <v>556</v>
      </c>
      <c r="I51" s="68"/>
      <c r="J51" s="68"/>
      <c r="K51" s="68"/>
      <c r="L51" s="68"/>
      <c r="M51" s="68"/>
      <c r="N51" s="68"/>
      <c r="O51" s="68"/>
    </row>
    <row r="52" spans="1:15" x14ac:dyDescent="0.2">
      <c r="A52" s="53" t="s">
        <v>331</v>
      </c>
      <c r="B52" s="47" t="s">
        <v>66</v>
      </c>
      <c r="C52" s="297" t="s">
        <v>560</v>
      </c>
      <c r="D52" s="41" t="s">
        <v>29</v>
      </c>
      <c r="E52" s="298">
        <v>0.38</v>
      </c>
      <c r="F52" s="59" t="s">
        <v>559</v>
      </c>
      <c r="I52" s="68"/>
      <c r="J52" s="68"/>
      <c r="K52" s="68"/>
      <c r="L52" s="68"/>
      <c r="M52" s="68"/>
      <c r="N52" s="68"/>
      <c r="O52" s="68"/>
    </row>
    <row r="53" spans="1:15" x14ac:dyDescent="0.2">
      <c r="A53" s="53" t="s">
        <v>332</v>
      </c>
      <c r="B53" s="47" t="s">
        <v>66</v>
      </c>
      <c r="C53" s="297" t="s">
        <v>562</v>
      </c>
      <c r="D53" s="41" t="s">
        <v>29</v>
      </c>
      <c r="E53" s="298">
        <v>0.38</v>
      </c>
      <c r="F53" s="59" t="s">
        <v>561</v>
      </c>
      <c r="I53" s="68"/>
      <c r="J53" s="68"/>
      <c r="K53" s="68"/>
      <c r="L53" s="68"/>
      <c r="M53" s="68"/>
      <c r="N53" s="68"/>
      <c r="O53" s="68"/>
    </row>
    <row r="54" spans="1:15" x14ac:dyDescent="0.2">
      <c r="A54" s="53" t="s">
        <v>333</v>
      </c>
      <c r="B54" s="47" t="s">
        <v>66</v>
      </c>
      <c r="C54" s="297" t="s">
        <v>563</v>
      </c>
      <c r="D54" s="41" t="s">
        <v>29</v>
      </c>
      <c r="E54" s="298">
        <v>0.65</v>
      </c>
      <c r="F54" s="59" t="s">
        <v>568</v>
      </c>
      <c r="I54" s="68"/>
      <c r="J54" s="68"/>
      <c r="K54" s="68"/>
      <c r="L54" s="68"/>
      <c r="M54" s="68"/>
      <c r="N54" s="68"/>
      <c r="O54" s="68"/>
    </row>
    <row r="55" spans="1:15" x14ac:dyDescent="0.2">
      <c r="A55" s="53" t="s">
        <v>591</v>
      </c>
      <c r="B55" s="47" t="s">
        <v>66</v>
      </c>
      <c r="C55" s="297" t="s">
        <v>565</v>
      </c>
      <c r="D55" s="41" t="s">
        <v>29</v>
      </c>
      <c r="E55" s="298">
        <v>0.65</v>
      </c>
      <c r="F55" s="59" t="s">
        <v>567</v>
      </c>
      <c r="I55" s="68"/>
      <c r="J55" s="68"/>
      <c r="K55" s="68"/>
      <c r="L55" s="68"/>
      <c r="M55" s="68"/>
      <c r="N55" s="68"/>
      <c r="O55" s="68"/>
    </row>
    <row r="56" spans="1:15" x14ac:dyDescent="0.2">
      <c r="A56" s="53" t="s">
        <v>592</v>
      </c>
      <c r="B56" s="47" t="s">
        <v>66</v>
      </c>
      <c r="C56" s="297" t="s">
        <v>564</v>
      </c>
      <c r="D56" s="41" t="s">
        <v>29</v>
      </c>
      <c r="E56" s="298">
        <v>0.64</v>
      </c>
      <c r="F56" s="59" t="s">
        <v>566</v>
      </c>
      <c r="I56" s="68"/>
      <c r="J56" s="68"/>
      <c r="K56" s="68"/>
      <c r="L56" s="68"/>
      <c r="M56" s="68"/>
      <c r="N56" s="68"/>
      <c r="O56" s="68"/>
    </row>
    <row r="57" spans="1:15" x14ac:dyDescent="0.2">
      <c r="A57" s="53" t="s">
        <v>593</v>
      </c>
      <c r="B57" s="47" t="s">
        <v>66</v>
      </c>
      <c r="C57" s="297" t="s">
        <v>570</v>
      </c>
      <c r="D57" s="41" t="s">
        <v>29</v>
      </c>
      <c r="E57" s="298">
        <v>0.64</v>
      </c>
      <c r="F57" s="59" t="s">
        <v>569</v>
      </c>
      <c r="I57" s="68"/>
      <c r="J57" s="68"/>
      <c r="K57" s="68"/>
      <c r="L57" s="68"/>
      <c r="M57" s="68"/>
      <c r="N57" s="68"/>
      <c r="O57" s="68"/>
    </row>
    <row r="58" spans="1:15" x14ac:dyDescent="0.2">
      <c r="A58" s="53" t="s">
        <v>594</v>
      </c>
      <c r="B58" s="47" t="s">
        <v>66</v>
      </c>
      <c r="C58" s="297" t="s">
        <v>572</v>
      </c>
      <c r="D58" s="41" t="s">
        <v>29</v>
      </c>
      <c r="E58" s="298">
        <v>0.28999999999999998</v>
      </c>
      <c r="F58" s="59" t="s">
        <v>571</v>
      </c>
      <c r="I58" s="68"/>
      <c r="J58" s="68"/>
      <c r="K58" s="68"/>
      <c r="L58" s="68"/>
      <c r="M58" s="68"/>
      <c r="N58" s="68"/>
      <c r="O58" s="68"/>
    </row>
    <row r="59" spans="1:15" x14ac:dyDescent="0.2">
      <c r="A59" s="53" t="s">
        <v>595</v>
      </c>
      <c r="B59" s="47" t="s">
        <v>66</v>
      </c>
      <c r="C59" s="297" t="s">
        <v>574</v>
      </c>
      <c r="D59" s="41" t="s">
        <v>29</v>
      </c>
      <c r="E59" s="298">
        <v>0.9</v>
      </c>
      <c r="F59" s="59" t="s">
        <v>573</v>
      </c>
      <c r="I59" s="68"/>
      <c r="J59" s="68"/>
      <c r="K59" s="68"/>
      <c r="L59" s="68"/>
      <c r="M59" s="68"/>
      <c r="N59" s="68"/>
      <c r="O59" s="68"/>
    </row>
    <row r="60" spans="1:15" x14ac:dyDescent="0.2">
      <c r="A60" s="53" t="s">
        <v>596</v>
      </c>
      <c r="B60" s="47" t="s">
        <v>66</v>
      </c>
      <c r="C60" s="297" t="s">
        <v>576</v>
      </c>
      <c r="D60" s="41" t="s">
        <v>29</v>
      </c>
      <c r="E60" s="298">
        <v>0.28999999999999998</v>
      </c>
      <c r="F60" s="59" t="s">
        <v>575</v>
      </c>
      <c r="I60" s="68"/>
      <c r="J60" s="68"/>
      <c r="K60" s="68"/>
      <c r="L60" s="68"/>
      <c r="M60" s="68"/>
      <c r="N60" s="68"/>
      <c r="O60" s="68"/>
    </row>
    <row r="61" spans="1:15" x14ac:dyDescent="0.2">
      <c r="A61" s="53" t="s">
        <v>597</v>
      </c>
      <c r="B61" s="47" t="s">
        <v>66</v>
      </c>
      <c r="C61" s="297" t="s">
        <v>578</v>
      </c>
      <c r="D61" s="41" t="s">
        <v>29</v>
      </c>
      <c r="E61" s="298">
        <v>0.41</v>
      </c>
      <c r="F61" s="59" t="s">
        <v>577</v>
      </c>
      <c r="I61" s="68"/>
      <c r="J61" s="68"/>
      <c r="K61" s="68"/>
      <c r="L61" s="68"/>
      <c r="M61" s="68"/>
      <c r="N61" s="68"/>
      <c r="O61" s="68"/>
    </row>
    <row r="62" spans="1:15" x14ac:dyDescent="0.2">
      <c r="A62" s="53" t="s">
        <v>598</v>
      </c>
      <c r="B62" s="47" t="s">
        <v>66</v>
      </c>
      <c r="C62" s="297" t="s">
        <v>580</v>
      </c>
      <c r="D62" s="41" t="s">
        <v>29</v>
      </c>
      <c r="E62" s="298">
        <v>0.78</v>
      </c>
      <c r="F62" s="59" t="s">
        <v>579</v>
      </c>
      <c r="I62" s="68"/>
      <c r="J62" s="68"/>
      <c r="K62" s="68"/>
      <c r="L62" s="68"/>
      <c r="M62" s="68"/>
      <c r="N62" s="68"/>
      <c r="O62" s="68"/>
    </row>
    <row r="63" spans="1:15" x14ac:dyDescent="0.2">
      <c r="A63" s="53" t="s">
        <v>599</v>
      </c>
      <c r="B63" s="47" t="s">
        <v>66</v>
      </c>
      <c r="C63" s="297" t="s">
        <v>582</v>
      </c>
      <c r="D63" s="41" t="s">
        <v>29</v>
      </c>
      <c r="E63" s="298">
        <v>0.88</v>
      </c>
      <c r="F63" s="59" t="s">
        <v>581</v>
      </c>
      <c r="I63" s="68"/>
      <c r="J63" s="68"/>
      <c r="K63" s="68"/>
      <c r="L63" s="68"/>
      <c r="M63" s="68"/>
      <c r="N63" s="68"/>
      <c r="O63" s="68"/>
    </row>
    <row r="64" spans="1:15" x14ac:dyDescent="0.2">
      <c r="A64" s="53" t="s">
        <v>600</v>
      </c>
      <c r="B64" s="47" t="s">
        <v>66</v>
      </c>
      <c r="C64" s="297" t="s">
        <v>584</v>
      </c>
      <c r="D64" s="41" t="s">
        <v>29</v>
      </c>
      <c r="E64" s="298">
        <v>0.64</v>
      </c>
      <c r="F64" s="59" t="s">
        <v>583</v>
      </c>
      <c r="I64" s="68"/>
      <c r="J64" s="68"/>
      <c r="K64" s="68"/>
      <c r="L64" s="68"/>
      <c r="M64" s="68"/>
      <c r="N64" s="68"/>
      <c r="O64" s="68"/>
    </row>
    <row r="65" spans="1:15" x14ac:dyDescent="0.2">
      <c r="A65" s="53" t="s">
        <v>601</v>
      </c>
      <c r="B65" s="47" t="s">
        <v>66</v>
      </c>
      <c r="C65" s="297" t="s">
        <v>586</v>
      </c>
      <c r="D65" s="41" t="s">
        <v>29</v>
      </c>
      <c r="E65" s="298">
        <v>0.64</v>
      </c>
      <c r="F65" s="59" t="s">
        <v>585</v>
      </c>
      <c r="I65" s="68"/>
      <c r="J65" s="68"/>
      <c r="K65" s="68"/>
      <c r="L65" s="68"/>
      <c r="M65" s="68"/>
      <c r="N65" s="68"/>
      <c r="O65" s="68"/>
    </row>
    <row r="66" spans="1:15" x14ac:dyDescent="0.2">
      <c r="A66" s="53" t="s">
        <v>602</v>
      </c>
      <c r="B66" s="47" t="s">
        <v>66</v>
      </c>
      <c r="C66" s="297" t="s">
        <v>588</v>
      </c>
      <c r="D66" s="41" t="s">
        <v>29</v>
      </c>
      <c r="E66" s="298">
        <v>0.62</v>
      </c>
      <c r="F66" s="59" t="s">
        <v>587</v>
      </c>
      <c r="I66" s="68"/>
      <c r="J66" s="68"/>
      <c r="K66" s="68"/>
      <c r="L66" s="68"/>
      <c r="M66" s="68"/>
      <c r="N66" s="68"/>
      <c r="O66" s="68"/>
    </row>
    <row r="67" spans="1:15" x14ac:dyDescent="0.2">
      <c r="A67" s="53" t="s">
        <v>603</v>
      </c>
      <c r="B67" s="47" t="s">
        <v>66</v>
      </c>
      <c r="C67" s="297" t="s">
        <v>590</v>
      </c>
      <c r="D67" s="41" t="s">
        <v>29</v>
      </c>
      <c r="E67" s="298">
        <v>0.65</v>
      </c>
      <c r="F67" s="59" t="s">
        <v>589</v>
      </c>
      <c r="I67" s="68"/>
      <c r="J67" s="68"/>
      <c r="K67" s="68"/>
      <c r="L67" s="68"/>
      <c r="M67" s="68"/>
      <c r="N67" s="68"/>
      <c r="O67" s="68"/>
    </row>
    <row r="68" spans="1:15" s="68" customFormat="1" x14ac:dyDescent="0.2">
      <c r="A68" s="85"/>
      <c r="B68" s="196"/>
      <c r="C68" s="86" t="s">
        <v>0</v>
      </c>
      <c r="D68" s="85"/>
      <c r="E68" s="87"/>
      <c r="F68" s="305" t="s">
        <v>0</v>
      </c>
      <c r="G68" s="48"/>
      <c r="H68" s="67"/>
    </row>
    <row r="69" spans="1:15" s="68" customFormat="1" x14ac:dyDescent="0.2">
      <c r="A69" s="54" t="s">
        <v>30</v>
      </c>
      <c r="B69" s="92"/>
      <c r="C69" s="64" t="s">
        <v>60</v>
      </c>
      <c r="D69" s="93"/>
      <c r="E69" s="94"/>
      <c r="F69" s="43"/>
      <c r="G69" s="48"/>
      <c r="H69" s="67"/>
    </row>
    <row r="70" spans="1:15" s="68" customFormat="1" ht="22.5" x14ac:dyDescent="0.2">
      <c r="A70" s="45" t="s">
        <v>32</v>
      </c>
      <c r="B70" s="45" t="s">
        <v>67</v>
      </c>
      <c r="C70" s="70" t="s">
        <v>417</v>
      </c>
      <c r="D70" s="41" t="s">
        <v>21</v>
      </c>
      <c r="E70" s="42">
        <v>349.23</v>
      </c>
      <c r="F70" s="43" t="s">
        <v>485</v>
      </c>
      <c r="G70" s="48"/>
      <c r="H70" s="67"/>
    </row>
    <row r="71" spans="1:15" s="68" customFormat="1" x14ac:dyDescent="0.2">
      <c r="A71" s="85"/>
      <c r="B71" s="196"/>
      <c r="C71" s="86" t="s">
        <v>0</v>
      </c>
      <c r="D71" s="85"/>
      <c r="E71" s="87"/>
      <c r="F71" s="305" t="s">
        <v>0</v>
      </c>
      <c r="G71" s="48"/>
      <c r="H71" s="67"/>
    </row>
    <row r="72" spans="1:15" s="68" customFormat="1" x14ac:dyDescent="0.2">
      <c r="A72" s="54" t="s">
        <v>33</v>
      </c>
      <c r="B72" s="92"/>
      <c r="C72" s="64" t="s">
        <v>41</v>
      </c>
      <c r="D72" s="93"/>
      <c r="E72" s="94"/>
      <c r="F72" s="43"/>
      <c r="G72" s="48"/>
      <c r="H72" s="67"/>
    </row>
    <row r="73" spans="1:15" s="207" customFormat="1" ht="33.75" x14ac:dyDescent="0.2">
      <c r="A73" s="46" t="s">
        <v>34</v>
      </c>
      <c r="B73" s="41" t="s">
        <v>293</v>
      </c>
      <c r="C73" s="203" t="s">
        <v>715</v>
      </c>
      <c r="D73" s="41" t="s">
        <v>17</v>
      </c>
      <c r="E73" s="44">
        <v>1710</v>
      </c>
      <c r="F73" s="44" t="s">
        <v>705</v>
      </c>
      <c r="G73" s="96"/>
      <c r="H73" s="97"/>
    </row>
    <row r="74" spans="1:15" s="68" customFormat="1" ht="22.5" x14ac:dyDescent="0.2">
      <c r="A74" s="49" t="s">
        <v>35</v>
      </c>
      <c r="B74" s="184" t="s">
        <v>63</v>
      </c>
      <c r="C74" s="203" t="s">
        <v>181</v>
      </c>
      <c r="D74" s="41" t="s">
        <v>21</v>
      </c>
      <c r="E74" s="42">
        <v>114</v>
      </c>
      <c r="F74" s="43" t="s">
        <v>486</v>
      </c>
      <c r="G74" s="48"/>
      <c r="H74" s="67"/>
      <c r="I74" s="48"/>
      <c r="J74" s="48"/>
      <c r="K74" s="48"/>
      <c r="L74" s="48"/>
      <c r="M74" s="48"/>
      <c r="N74" s="48"/>
      <c r="O74" s="48"/>
    </row>
    <row r="75" spans="1:15" s="68" customFormat="1" ht="21" customHeight="1" x14ac:dyDescent="0.2">
      <c r="A75" s="49" t="s">
        <v>36</v>
      </c>
      <c r="B75" s="184" t="s">
        <v>334</v>
      </c>
      <c r="C75" s="203" t="s">
        <v>412</v>
      </c>
      <c r="D75" s="41" t="s">
        <v>25</v>
      </c>
      <c r="E75" s="42">
        <v>32.32</v>
      </c>
      <c r="F75" s="43" t="s">
        <v>487</v>
      </c>
      <c r="G75" s="48"/>
      <c r="H75" s="67"/>
      <c r="I75" s="48"/>
      <c r="J75" s="48"/>
      <c r="K75" s="48"/>
      <c r="L75" s="48"/>
      <c r="M75" s="48"/>
      <c r="N75" s="48"/>
      <c r="O75" s="48"/>
    </row>
    <row r="76" spans="1:15" s="68" customFormat="1" ht="22.5" x14ac:dyDescent="0.2">
      <c r="A76" s="49" t="s">
        <v>129</v>
      </c>
      <c r="B76" s="53" t="s">
        <v>64</v>
      </c>
      <c r="C76" s="70" t="s">
        <v>335</v>
      </c>
      <c r="D76" s="41" t="s">
        <v>25</v>
      </c>
      <c r="E76" s="42">
        <v>42.72</v>
      </c>
      <c r="F76" s="43" t="s">
        <v>488</v>
      </c>
      <c r="G76" s="48"/>
      <c r="H76" s="67"/>
      <c r="I76" s="48"/>
      <c r="J76" s="48"/>
      <c r="K76" s="48"/>
      <c r="L76" s="48"/>
      <c r="M76" s="48"/>
      <c r="N76" s="48"/>
      <c r="O76" s="48"/>
    </row>
    <row r="77" spans="1:15" s="68" customFormat="1" ht="22.5" x14ac:dyDescent="0.2">
      <c r="A77" s="49" t="s">
        <v>130</v>
      </c>
      <c r="B77" s="53" t="s">
        <v>64</v>
      </c>
      <c r="C77" s="70" t="s">
        <v>336</v>
      </c>
      <c r="D77" s="41" t="s">
        <v>25</v>
      </c>
      <c r="E77" s="42">
        <v>73.31</v>
      </c>
      <c r="F77" s="43" t="s">
        <v>489</v>
      </c>
      <c r="G77" s="48"/>
      <c r="H77" s="67"/>
      <c r="I77" s="48"/>
      <c r="J77" s="48"/>
      <c r="K77" s="48"/>
      <c r="L77" s="48"/>
      <c r="M77" s="48"/>
      <c r="N77" s="48"/>
      <c r="O77" s="48"/>
    </row>
    <row r="78" spans="1:15" s="68" customFormat="1" x14ac:dyDescent="0.2">
      <c r="A78" s="85"/>
      <c r="B78" s="196"/>
      <c r="C78" s="86" t="s">
        <v>0</v>
      </c>
      <c r="D78" s="85"/>
      <c r="E78" s="87"/>
      <c r="F78" s="305" t="s">
        <v>0</v>
      </c>
      <c r="G78" s="48"/>
      <c r="H78" s="67"/>
      <c r="I78" s="48"/>
      <c r="J78" s="48"/>
      <c r="K78" s="48"/>
      <c r="L78" s="48"/>
      <c r="M78" s="48"/>
      <c r="N78" s="48"/>
      <c r="O78" s="48"/>
    </row>
    <row r="79" spans="1:15" s="48" customFormat="1" ht="11.25" x14ac:dyDescent="0.2">
      <c r="A79" s="54" t="s">
        <v>37</v>
      </c>
      <c r="B79" s="92"/>
      <c r="C79" s="64" t="s">
        <v>297</v>
      </c>
      <c r="D79" s="45"/>
      <c r="E79" s="42"/>
      <c r="F79" s="43"/>
      <c r="H79" s="67"/>
    </row>
    <row r="80" spans="1:15" s="102" customFormat="1" ht="11.25" x14ac:dyDescent="0.2">
      <c r="A80" s="54" t="s">
        <v>38</v>
      </c>
      <c r="B80" s="92" t="s">
        <v>0</v>
      </c>
      <c r="C80" s="64" t="s">
        <v>139</v>
      </c>
      <c r="D80" s="54"/>
      <c r="E80" s="63"/>
      <c r="F80" s="65"/>
      <c r="H80" s="91"/>
    </row>
    <row r="81" spans="1:8" s="48" customFormat="1" ht="22.5" x14ac:dyDescent="0.2">
      <c r="A81" s="45" t="s">
        <v>301</v>
      </c>
      <c r="B81" s="49" t="s">
        <v>496</v>
      </c>
      <c r="C81" s="208" t="s">
        <v>498</v>
      </c>
      <c r="D81" s="45" t="s">
        <v>21</v>
      </c>
      <c r="E81" s="42">
        <v>4.8</v>
      </c>
      <c r="F81" s="43" t="s">
        <v>497</v>
      </c>
      <c r="H81" s="67"/>
    </row>
    <row r="82" spans="1:8" s="48" customFormat="1" ht="11.25" x14ac:dyDescent="0.2">
      <c r="A82" s="45" t="s">
        <v>408</v>
      </c>
      <c r="B82" s="49" t="s">
        <v>500</v>
      </c>
      <c r="C82" s="46" t="s">
        <v>501</v>
      </c>
      <c r="D82" s="45" t="s">
        <v>18</v>
      </c>
      <c r="E82" s="42">
        <v>1</v>
      </c>
      <c r="F82" s="43" t="s">
        <v>325</v>
      </c>
      <c r="H82" s="67"/>
    </row>
    <row r="83" spans="1:8" s="48" customFormat="1" ht="11.25" x14ac:dyDescent="0.2">
      <c r="A83" s="45" t="s">
        <v>507</v>
      </c>
      <c r="B83" s="49" t="s">
        <v>500</v>
      </c>
      <c r="C83" s="46" t="s">
        <v>502</v>
      </c>
      <c r="D83" s="45" t="s">
        <v>18</v>
      </c>
      <c r="E83" s="42">
        <v>1</v>
      </c>
      <c r="F83" s="43" t="s">
        <v>325</v>
      </c>
      <c r="H83" s="67"/>
    </row>
    <row r="84" spans="1:8" s="48" customFormat="1" ht="11.25" x14ac:dyDescent="0.2">
      <c r="A84" s="45" t="s">
        <v>504</v>
      </c>
      <c r="B84" s="49" t="s">
        <v>500</v>
      </c>
      <c r="C84" s="46" t="s">
        <v>503</v>
      </c>
      <c r="D84" s="45" t="s">
        <v>18</v>
      </c>
      <c r="E84" s="42">
        <v>2</v>
      </c>
      <c r="F84" s="43" t="s">
        <v>338</v>
      </c>
      <c r="H84" s="67"/>
    </row>
    <row r="85" spans="1:8" s="48" customFormat="1" ht="11.25" x14ac:dyDescent="0.2">
      <c r="A85" s="45" t="s">
        <v>508</v>
      </c>
      <c r="B85" s="49" t="s">
        <v>505</v>
      </c>
      <c r="C85" s="46" t="s">
        <v>506</v>
      </c>
      <c r="D85" s="45" t="s">
        <v>18</v>
      </c>
      <c r="E85" s="42">
        <v>3</v>
      </c>
      <c r="F85" s="43" t="s">
        <v>337</v>
      </c>
      <c r="H85" s="67"/>
    </row>
    <row r="86" spans="1:8" s="48" customFormat="1" ht="11.25" x14ac:dyDescent="0.2">
      <c r="A86" s="45" t="s">
        <v>711</v>
      </c>
      <c r="B86" s="69" t="s">
        <v>151</v>
      </c>
      <c r="C86" s="70" t="s">
        <v>152</v>
      </c>
      <c r="D86" s="45" t="s">
        <v>18</v>
      </c>
      <c r="E86" s="42">
        <v>1</v>
      </c>
      <c r="F86" s="43" t="s">
        <v>490</v>
      </c>
      <c r="H86" s="67"/>
    </row>
    <row r="87" spans="1:8" s="48" customFormat="1" ht="11.25" x14ac:dyDescent="0.2">
      <c r="A87" s="45"/>
      <c r="B87" s="49"/>
      <c r="C87" s="46"/>
      <c r="D87" s="45"/>
      <c r="E87" s="42"/>
      <c r="F87" s="43" t="s">
        <v>0</v>
      </c>
      <c r="H87" s="67"/>
    </row>
    <row r="88" spans="1:8" s="102" customFormat="1" ht="11.25" x14ac:dyDescent="0.2">
      <c r="A88" s="54" t="s">
        <v>39</v>
      </c>
      <c r="B88" s="92"/>
      <c r="C88" s="64" t="s">
        <v>138</v>
      </c>
      <c r="D88" s="54"/>
      <c r="E88" s="63"/>
      <c r="F88" s="65"/>
      <c r="H88" s="91"/>
    </row>
    <row r="89" spans="1:8" s="48" customFormat="1" ht="11.25" x14ac:dyDescent="0.2">
      <c r="A89" s="209" t="s">
        <v>182</v>
      </c>
      <c r="B89" s="210" t="s">
        <v>298</v>
      </c>
      <c r="C89" s="210" t="s">
        <v>299</v>
      </c>
      <c r="D89" s="209" t="s">
        <v>18</v>
      </c>
      <c r="E89" s="211">
        <v>7</v>
      </c>
      <c r="F89" s="212" t="s">
        <v>714</v>
      </c>
      <c r="H89" s="67"/>
    </row>
    <row r="90" spans="1:8" s="48" customFormat="1" ht="33.75" x14ac:dyDescent="0.2">
      <c r="A90" s="213"/>
      <c r="B90" s="214"/>
      <c r="C90" s="215" t="s">
        <v>491</v>
      </c>
      <c r="D90" s="213"/>
      <c r="E90" s="197"/>
      <c r="F90" s="198"/>
      <c r="H90" s="67"/>
    </row>
    <row r="91" spans="1:8" s="48" customFormat="1" ht="11.25" x14ac:dyDescent="0.2">
      <c r="A91" s="45"/>
      <c r="B91" s="47"/>
      <c r="C91" s="70"/>
      <c r="D91" s="45"/>
      <c r="E91" s="42"/>
      <c r="F91" s="43"/>
      <c r="H91" s="67"/>
    </row>
    <row r="92" spans="1:8" s="102" customFormat="1" ht="11.25" x14ac:dyDescent="0.2">
      <c r="A92" s="54" t="s">
        <v>61</v>
      </c>
      <c r="B92" s="64"/>
      <c r="C92" s="103" t="s">
        <v>137</v>
      </c>
      <c r="D92" s="54"/>
      <c r="E92" s="63"/>
      <c r="F92" s="65"/>
      <c r="H92" s="91"/>
    </row>
    <row r="93" spans="1:8" s="102" customFormat="1" ht="22.5" x14ac:dyDescent="0.2">
      <c r="A93" s="45" t="s">
        <v>183</v>
      </c>
      <c r="B93" s="96" t="s">
        <v>375</v>
      </c>
      <c r="C93" s="70" t="s">
        <v>509</v>
      </c>
      <c r="D93" s="45" t="s">
        <v>21</v>
      </c>
      <c r="E93" s="42">
        <v>6.13</v>
      </c>
      <c r="F93" s="43" t="s">
        <v>510</v>
      </c>
      <c r="H93" s="91"/>
    </row>
    <row r="94" spans="1:8" s="102" customFormat="1" ht="22.5" x14ac:dyDescent="0.2">
      <c r="A94" s="45" t="s">
        <v>409</v>
      </c>
      <c r="B94" s="41" t="s">
        <v>375</v>
      </c>
      <c r="C94" s="70" t="s">
        <v>712</v>
      </c>
      <c r="D94" s="45" t="s">
        <v>21</v>
      </c>
      <c r="E94" s="42">
        <v>8.4</v>
      </c>
      <c r="F94" s="43" t="s">
        <v>713</v>
      </c>
      <c r="H94" s="91"/>
    </row>
    <row r="95" spans="1:8" s="102" customFormat="1" ht="22.5" x14ac:dyDescent="0.2">
      <c r="A95" s="45" t="s">
        <v>410</v>
      </c>
      <c r="B95" s="96" t="s">
        <v>375</v>
      </c>
      <c r="C95" s="70" t="s">
        <v>511</v>
      </c>
      <c r="D95" s="45" t="s">
        <v>21</v>
      </c>
      <c r="E95" s="42">
        <v>4.83</v>
      </c>
      <c r="F95" s="43" t="s">
        <v>512</v>
      </c>
      <c r="H95" s="91"/>
    </row>
    <row r="96" spans="1:8" s="48" customFormat="1" ht="11.25" x14ac:dyDescent="0.2">
      <c r="A96" s="306"/>
      <c r="B96" s="306"/>
      <c r="C96" s="306" t="s">
        <v>0</v>
      </c>
      <c r="D96" s="306"/>
      <c r="E96" s="307"/>
      <c r="F96" s="305"/>
      <c r="H96" s="67"/>
    </row>
    <row r="97" spans="1:8" s="68" customFormat="1" x14ac:dyDescent="0.2">
      <c r="A97" s="54" t="s">
        <v>40</v>
      </c>
      <c r="B97" s="92"/>
      <c r="C97" s="64" t="s">
        <v>101</v>
      </c>
      <c r="D97" s="93"/>
      <c r="E97" s="94"/>
      <c r="F97" s="43"/>
      <c r="G97" s="48"/>
      <c r="H97" s="67"/>
    </row>
    <row r="98" spans="1:8" s="68" customFormat="1" ht="22.5" x14ac:dyDescent="0.2">
      <c r="A98" s="45" t="s">
        <v>136</v>
      </c>
      <c r="B98" s="53" t="s">
        <v>377</v>
      </c>
      <c r="C98" s="70" t="s">
        <v>184</v>
      </c>
      <c r="D98" s="41" t="s">
        <v>21</v>
      </c>
      <c r="E98" s="42">
        <v>139.16</v>
      </c>
      <c r="F98" s="43" t="s">
        <v>492</v>
      </c>
      <c r="G98" s="48"/>
      <c r="H98" s="67"/>
    </row>
    <row r="99" spans="1:8" s="68" customFormat="1" x14ac:dyDescent="0.2">
      <c r="A99" s="45"/>
      <c r="B99" s="47"/>
      <c r="C99" s="57"/>
      <c r="D99" s="41"/>
      <c r="E99" s="42"/>
      <c r="F99" s="43" t="s">
        <v>493</v>
      </c>
      <c r="G99" s="48"/>
      <c r="H99" s="67"/>
    </row>
    <row r="100" spans="1:8" s="68" customFormat="1" x14ac:dyDescent="0.2">
      <c r="A100" s="45"/>
      <c r="B100" s="47"/>
      <c r="C100" s="57"/>
      <c r="D100" s="41"/>
      <c r="E100" s="42"/>
      <c r="F100" s="43" t="s">
        <v>494</v>
      </c>
      <c r="G100" s="48"/>
      <c r="H100" s="67"/>
    </row>
    <row r="101" spans="1:8" s="68" customFormat="1" x14ac:dyDescent="0.2">
      <c r="A101" s="45"/>
      <c r="B101" s="47"/>
      <c r="C101" s="57"/>
      <c r="D101" s="41"/>
      <c r="E101" s="42"/>
      <c r="F101" s="43" t="s">
        <v>495</v>
      </c>
      <c r="G101" s="48"/>
      <c r="H101" s="67"/>
    </row>
    <row r="102" spans="1:8" s="68" customFormat="1" x14ac:dyDescent="0.2">
      <c r="A102" s="104"/>
      <c r="B102" s="105"/>
      <c r="C102" s="86" t="s">
        <v>0</v>
      </c>
      <c r="D102" s="85"/>
      <c r="E102" s="87"/>
      <c r="F102" s="305" t="s">
        <v>0</v>
      </c>
      <c r="G102" s="48"/>
      <c r="H102" s="67"/>
    </row>
    <row r="103" spans="1:8" s="68" customFormat="1" x14ac:dyDescent="0.2">
      <c r="A103" s="106" t="s">
        <v>42</v>
      </c>
      <c r="B103" s="107"/>
      <c r="C103" s="64" t="s">
        <v>102</v>
      </c>
      <c r="D103" s="93"/>
      <c r="E103" s="94"/>
      <c r="F103" s="43"/>
      <c r="G103" s="48"/>
      <c r="H103" s="67"/>
    </row>
    <row r="104" spans="1:8" s="68" customFormat="1" x14ac:dyDescent="0.2">
      <c r="A104" s="39" t="s">
        <v>43</v>
      </c>
      <c r="B104" s="53" t="s">
        <v>56</v>
      </c>
      <c r="C104" s="53" t="s">
        <v>72</v>
      </c>
      <c r="D104" s="41" t="s">
        <v>21</v>
      </c>
      <c r="E104" s="42">
        <v>131.78</v>
      </c>
      <c r="F104" s="43" t="s">
        <v>513</v>
      </c>
      <c r="G104" s="48"/>
      <c r="H104" s="67"/>
    </row>
    <row r="105" spans="1:8" s="68" customFormat="1" ht="22.5" x14ac:dyDescent="0.2">
      <c r="A105" s="39" t="s">
        <v>44</v>
      </c>
      <c r="B105" s="53" t="s">
        <v>302</v>
      </c>
      <c r="C105" s="70" t="s">
        <v>303</v>
      </c>
      <c r="D105" s="41" t="s">
        <v>21</v>
      </c>
      <c r="E105" s="42">
        <v>131.78</v>
      </c>
      <c r="F105" s="43" t="s">
        <v>514</v>
      </c>
      <c r="G105" s="48"/>
      <c r="H105" s="67"/>
    </row>
    <row r="106" spans="1:8" s="48" customFormat="1" ht="33.75" x14ac:dyDescent="0.2">
      <c r="A106" s="39" t="s">
        <v>45</v>
      </c>
      <c r="B106" s="69" t="s">
        <v>304</v>
      </c>
      <c r="C106" s="70" t="s">
        <v>305</v>
      </c>
      <c r="D106" s="41" t="s">
        <v>21</v>
      </c>
      <c r="E106" s="42">
        <v>131.78</v>
      </c>
      <c r="F106" s="43" t="s">
        <v>515</v>
      </c>
      <c r="H106" s="67"/>
    </row>
    <row r="107" spans="1:8" s="68" customFormat="1" ht="22.5" x14ac:dyDescent="0.2">
      <c r="A107" s="39" t="s">
        <v>46</v>
      </c>
      <c r="B107" s="53" t="s">
        <v>306</v>
      </c>
      <c r="C107" s="70" t="s">
        <v>307</v>
      </c>
      <c r="D107" s="41" t="s">
        <v>50</v>
      </c>
      <c r="E107" s="42">
        <v>88.67</v>
      </c>
      <c r="F107" s="43" t="s">
        <v>516</v>
      </c>
      <c r="G107" s="48"/>
      <c r="H107" s="67"/>
    </row>
    <row r="108" spans="1:8" s="68" customFormat="1" x14ac:dyDescent="0.2">
      <c r="A108" s="104"/>
      <c r="B108" s="105"/>
      <c r="C108" s="86" t="s">
        <v>0</v>
      </c>
      <c r="D108" s="85"/>
      <c r="E108" s="87"/>
      <c r="F108" s="305" t="s">
        <v>0</v>
      </c>
      <c r="G108" s="48"/>
      <c r="H108" s="67"/>
    </row>
    <row r="109" spans="1:8" s="68" customFormat="1" x14ac:dyDescent="0.2">
      <c r="A109" s="106" t="s">
        <v>47</v>
      </c>
      <c r="B109" s="107"/>
      <c r="C109" s="64" t="s">
        <v>51</v>
      </c>
      <c r="D109" s="93"/>
      <c r="E109" s="94"/>
      <c r="F109" s="43"/>
      <c r="G109" s="48"/>
      <c r="H109" s="67"/>
    </row>
    <row r="110" spans="1:8" s="109" customFormat="1" x14ac:dyDescent="0.2">
      <c r="A110" s="108" t="s">
        <v>48</v>
      </c>
      <c r="B110" s="61"/>
      <c r="C110" s="60" t="s">
        <v>141</v>
      </c>
      <c r="D110" s="60" t="s">
        <v>0</v>
      </c>
      <c r="E110" s="63" t="s">
        <v>0</v>
      </c>
      <c r="F110" s="65"/>
      <c r="G110" s="102"/>
      <c r="H110" s="91"/>
    </row>
    <row r="111" spans="1:8" s="68" customFormat="1" x14ac:dyDescent="0.2">
      <c r="A111" s="185" t="s">
        <v>694</v>
      </c>
      <c r="B111" s="184" t="s">
        <v>185</v>
      </c>
      <c r="C111" s="53" t="s">
        <v>144</v>
      </c>
      <c r="D111" s="41" t="s">
        <v>21</v>
      </c>
      <c r="E111" s="42">
        <v>307.63</v>
      </c>
      <c r="F111" s="43" t="s">
        <v>681</v>
      </c>
      <c r="G111" s="48"/>
      <c r="H111" s="67"/>
    </row>
    <row r="112" spans="1:8" s="68" customFormat="1" x14ac:dyDescent="0.2">
      <c r="A112" s="39" t="s">
        <v>695</v>
      </c>
      <c r="B112" s="47" t="s">
        <v>97</v>
      </c>
      <c r="C112" s="53" t="s">
        <v>308</v>
      </c>
      <c r="D112" s="41" t="s">
        <v>21</v>
      </c>
      <c r="E112" s="42">
        <v>307.63</v>
      </c>
      <c r="F112" s="43" t="s">
        <v>681</v>
      </c>
      <c r="G112" s="48"/>
      <c r="H112" s="67"/>
    </row>
    <row r="113" spans="1:8" s="68" customFormat="1" ht="22.5" x14ac:dyDescent="0.2">
      <c r="A113" s="185" t="s">
        <v>696</v>
      </c>
      <c r="B113" s="53" t="s">
        <v>75</v>
      </c>
      <c r="C113" s="70" t="s">
        <v>143</v>
      </c>
      <c r="D113" s="41" t="s">
        <v>21</v>
      </c>
      <c r="E113" s="42">
        <v>307.63</v>
      </c>
      <c r="F113" s="43" t="s">
        <v>681</v>
      </c>
      <c r="G113" s="48"/>
      <c r="H113" s="67"/>
    </row>
    <row r="114" spans="1:8" s="68" customFormat="1" ht="22.5" x14ac:dyDescent="0.2">
      <c r="A114" s="185"/>
      <c r="B114" s="53" t="s">
        <v>688</v>
      </c>
      <c r="C114" s="70" t="s">
        <v>689</v>
      </c>
      <c r="D114" s="41" t="s">
        <v>21</v>
      </c>
      <c r="E114" s="42">
        <v>24.16</v>
      </c>
      <c r="F114" s="43" t="s">
        <v>682</v>
      </c>
      <c r="G114" s="48"/>
      <c r="H114" s="67"/>
    </row>
    <row r="115" spans="1:8" s="68" customFormat="1" x14ac:dyDescent="0.2">
      <c r="A115" s="185"/>
      <c r="B115" s="53"/>
      <c r="C115" s="57"/>
      <c r="D115" s="41"/>
      <c r="E115" s="42"/>
      <c r="F115" s="43" t="s">
        <v>683</v>
      </c>
      <c r="G115" s="48"/>
      <c r="H115" s="67"/>
    </row>
    <row r="116" spans="1:8" s="68" customFormat="1" x14ac:dyDescent="0.2">
      <c r="A116" s="185"/>
      <c r="B116" s="53"/>
      <c r="C116" s="57"/>
      <c r="D116" s="41"/>
      <c r="E116" s="42"/>
      <c r="F116" s="43" t="s">
        <v>684</v>
      </c>
      <c r="G116" s="48"/>
      <c r="H116" s="67"/>
    </row>
    <row r="117" spans="1:8" s="68" customFormat="1" x14ac:dyDescent="0.2">
      <c r="A117" s="39"/>
      <c r="B117" s="53"/>
      <c r="C117" s="47"/>
      <c r="D117" s="41"/>
      <c r="E117" s="43"/>
      <c r="F117" s="44" t="s">
        <v>685</v>
      </c>
      <c r="G117" s="217"/>
    </row>
    <row r="118" spans="1:8" s="68" customFormat="1" x14ac:dyDescent="0.2">
      <c r="A118" s="39"/>
      <c r="B118" s="53"/>
      <c r="C118" s="47"/>
      <c r="D118" s="41"/>
      <c r="E118" s="43"/>
      <c r="F118" s="44" t="s">
        <v>686</v>
      </c>
      <c r="G118" s="217"/>
    </row>
    <row r="119" spans="1:8" s="68" customFormat="1" x14ac:dyDescent="0.2">
      <c r="A119" s="39"/>
      <c r="B119" s="53"/>
      <c r="C119" s="47"/>
      <c r="D119" s="41"/>
      <c r="E119" s="43"/>
      <c r="F119" s="44" t="s">
        <v>687</v>
      </c>
      <c r="G119" s="217"/>
    </row>
    <row r="120" spans="1:8" s="109" customFormat="1" x14ac:dyDescent="0.2">
      <c r="A120" s="61" t="s">
        <v>49</v>
      </c>
      <c r="B120" s="61"/>
      <c r="C120" s="64" t="s">
        <v>142</v>
      </c>
      <c r="D120" s="60" t="s">
        <v>0</v>
      </c>
      <c r="E120" s="63" t="s">
        <v>0</v>
      </c>
      <c r="F120" s="65"/>
      <c r="G120" s="102"/>
      <c r="H120" s="91"/>
    </row>
    <row r="121" spans="1:8" s="68" customFormat="1" x14ac:dyDescent="0.2">
      <c r="A121" s="39" t="s">
        <v>697</v>
      </c>
      <c r="B121" s="47" t="s">
        <v>97</v>
      </c>
      <c r="C121" s="53" t="s">
        <v>98</v>
      </c>
      <c r="D121" s="41" t="s">
        <v>21</v>
      </c>
      <c r="E121" s="42">
        <v>385.4</v>
      </c>
      <c r="F121" s="43" t="s">
        <v>690</v>
      </c>
      <c r="G121" s="48"/>
      <c r="H121" s="67"/>
    </row>
    <row r="122" spans="1:8" s="68" customFormat="1" x14ac:dyDescent="0.2">
      <c r="A122" s="39" t="s">
        <v>698</v>
      </c>
      <c r="B122" s="53" t="s">
        <v>75</v>
      </c>
      <c r="C122" s="53" t="s">
        <v>162</v>
      </c>
      <c r="D122" s="41" t="s">
        <v>21</v>
      </c>
      <c r="E122" s="42">
        <v>385.4</v>
      </c>
      <c r="F122" s="43" t="s">
        <v>690</v>
      </c>
      <c r="G122" s="48"/>
      <c r="H122" s="67"/>
    </row>
    <row r="123" spans="1:8" s="68" customFormat="1" x14ac:dyDescent="0.2">
      <c r="A123" s="39" t="s">
        <v>699</v>
      </c>
      <c r="B123" s="16" t="s">
        <v>186</v>
      </c>
      <c r="C123" s="53" t="s">
        <v>76</v>
      </c>
      <c r="D123" s="41" t="s">
        <v>21</v>
      </c>
      <c r="E123" s="42">
        <v>26.16</v>
      </c>
      <c r="F123" s="43" t="s">
        <v>691</v>
      </c>
      <c r="G123" s="48"/>
      <c r="H123" s="67"/>
    </row>
    <row r="124" spans="1:8" s="68" customFormat="1" x14ac:dyDescent="0.2">
      <c r="A124" s="39"/>
      <c r="B124" s="16"/>
      <c r="C124" s="53"/>
      <c r="D124" s="41"/>
      <c r="E124" s="42"/>
      <c r="F124" s="43" t="s">
        <v>692</v>
      </c>
      <c r="G124" s="48"/>
      <c r="H124" s="67"/>
    </row>
    <row r="125" spans="1:8" s="68" customFormat="1" x14ac:dyDescent="0.2">
      <c r="A125" s="39"/>
      <c r="B125" s="16"/>
      <c r="C125" s="53"/>
      <c r="D125" s="41"/>
      <c r="E125" s="42"/>
      <c r="F125" s="43" t="s">
        <v>693</v>
      </c>
      <c r="G125" s="48"/>
      <c r="H125" s="67"/>
    </row>
    <row r="126" spans="1:8" s="68" customFormat="1" x14ac:dyDescent="0.2">
      <c r="A126" s="104" t="s">
        <v>0</v>
      </c>
      <c r="B126" s="105"/>
      <c r="C126" s="86" t="s">
        <v>0</v>
      </c>
      <c r="D126" s="85"/>
      <c r="E126" s="87"/>
      <c r="F126" s="305" t="s">
        <v>0</v>
      </c>
      <c r="G126" s="48"/>
      <c r="H126" s="67"/>
    </row>
    <row r="127" spans="1:8" s="68" customFormat="1" x14ac:dyDescent="0.2">
      <c r="A127" s="106" t="s">
        <v>109</v>
      </c>
      <c r="B127" s="107"/>
      <c r="C127" s="64" t="s">
        <v>105</v>
      </c>
      <c r="D127" s="93"/>
      <c r="E127" s="94"/>
      <c r="F127" s="43"/>
      <c r="G127" s="48"/>
      <c r="H127" s="67"/>
    </row>
    <row r="128" spans="1:8" s="68" customFormat="1" ht="33.75" x14ac:dyDescent="0.2">
      <c r="A128" s="218" t="s">
        <v>150</v>
      </c>
      <c r="B128" s="69" t="s">
        <v>187</v>
      </c>
      <c r="C128" s="219" t="s">
        <v>188</v>
      </c>
      <c r="D128" s="45" t="s">
        <v>18</v>
      </c>
      <c r="E128" s="43">
        <v>3</v>
      </c>
      <c r="F128" s="43" t="s">
        <v>337</v>
      </c>
      <c r="G128" s="48"/>
      <c r="H128" s="67"/>
    </row>
    <row r="129" spans="1:8" s="68" customFormat="1" ht="33.75" x14ac:dyDescent="0.2">
      <c r="A129" s="218" t="s">
        <v>148</v>
      </c>
      <c r="B129" s="206" t="s">
        <v>457</v>
      </c>
      <c r="C129" s="27" t="s">
        <v>458</v>
      </c>
      <c r="D129" s="45" t="s">
        <v>18</v>
      </c>
      <c r="E129" s="44">
        <v>3</v>
      </c>
      <c r="F129" s="43" t="s">
        <v>337</v>
      </c>
      <c r="G129" s="48"/>
      <c r="H129" s="67"/>
    </row>
    <row r="130" spans="1:8" s="68" customFormat="1" ht="22.5" x14ac:dyDescent="0.2">
      <c r="A130" s="39" t="s">
        <v>149</v>
      </c>
      <c r="B130" s="53" t="s">
        <v>153</v>
      </c>
      <c r="C130" s="70" t="s">
        <v>154</v>
      </c>
      <c r="D130" s="41" t="s">
        <v>18</v>
      </c>
      <c r="E130" s="42">
        <v>3</v>
      </c>
      <c r="F130" s="43" t="s">
        <v>337</v>
      </c>
      <c r="G130" s="48"/>
      <c r="H130" s="67"/>
    </row>
    <row r="131" spans="1:8" s="68" customFormat="1" x14ac:dyDescent="0.2">
      <c r="A131" s="39" t="s">
        <v>604</v>
      </c>
      <c r="B131" s="53" t="s">
        <v>95</v>
      </c>
      <c r="C131" s="53" t="s">
        <v>96</v>
      </c>
      <c r="D131" s="41" t="s">
        <v>18</v>
      </c>
      <c r="E131" s="42">
        <v>3</v>
      </c>
      <c r="F131" s="43" t="s">
        <v>337</v>
      </c>
      <c r="G131" s="48"/>
      <c r="H131" s="67"/>
    </row>
    <row r="132" spans="1:8" s="68" customFormat="1" ht="45" x14ac:dyDescent="0.2">
      <c r="A132" s="39" t="s">
        <v>605</v>
      </c>
      <c r="B132" s="53" t="s">
        <v>459</v>
      </c>
      <c r="C132" s="310" t="s">
        <v>460</v>
      </c>
      <c r="D132" s="41" t="s">
        <v>18</v>
      </c>
      <c r="E132" s="42">
        <v>1</v>
      </c>
      <c r="F132" s="13" t="s">
        <v>325</v>
      </c>
      <c r="G132" s="48"/>
      <c r="H132" s="67"/>
    </row>
    <row r="133" spans="1:8" s="68" customFormat="1" ht="33.75" x14ac:dyDescent="0.2">
      <c r="A133" s="39" t="s">
        <v>606</v>
      </c>
      <c r="B133" s="47" t="s">
        <v>461</v>
      </c>
      <c r="C133" s="28" t="s">
        <v>462</v>
      </c>
      <c r="D133" s="41" t="s">
        <v>18</v>
      </c>
      <c r="E133" s="42">
        <v>1</v>
      </c>
      <c r="F133" s="13" t="s">
        <v>463</v>
      </c>
      <c r="G133" s="48"/>
      <c r="H133" s="67"/>
    </row>
    <row r="134" spans="1:8" s="68" customFormat="1" x14ac:dyDescent="0.2">
      <c r="A134" s="39"/>
      <c r="B134" s="47"/>
      <c r="C134" s="47"/>
      <c r="D134" s="41"/>
      <c r="E134" s="42"/>
      <c r="F134" s="43"/>
      <c r="G134" s="48"/>
      <c r="H134" s="67"/>
    </row>
    <row r="135" spans="1:8" s="68" customFormat="1" x14ac:dyDescent="0.2">
      <c r="A135" s="104"/>
      <c r="B135" s="105"/>
      <c r="C135" s="86" t="s">
        <v>0</v>
      </c>
      <c r="D135" s="85"/>
      <c r="E135" s="87" t="s">
        <v>0</v>
      </c>
      <c r="F135" s="305" t="s">
        <v>0</v>
      </c>
      <c r="G135" s="48"/>
      <c r="H135" s="67"/>
    </row>
    <row r="136" spans="1:8" s="48" customFormat="1" ht="11.25" x14ac:dyDescent="0.2">
      <c r="A136" s="60" t="s">
        <v>79</v>
      </c>
      <c r="B136" s="46"/>
      <c r="C136" s="64" t="s">
        <v>420</v>
      </c>
      <c r="D136" s="45"/>
      <c r="E136" s="42"/>
      <c r="F136" s="43"/>
      <c r="H136" s="67"/>
    </row>
    <row r="137" spans="1:8" s="68" customFormat="1" x14ac:dyDescent="0.2">
      <c r="A137" s="106" t="s">
        <v>110</v>
      </c>
      <c r="B137" s="107"/>
      <c r="C137" s="64" t="s">
        <v>311</v>
      </c>
      <c r="D137" s="93"/>
      <c r="E137" s="94"/>
      <c r="F137" s="43"/>
      <c r="G137" s="48"/>
      <c r="H137" s="67"/>
    </row>
    <row r="138" spans="1:8" s="68" customFormat="1" ht="33.75" x14ac:dyDescent="0.2">
      <c r="A138" s="72" t="s">
        <v>607</v>
      </c>
      <c r="B138" s="53" t="s">
        <v>156</v>
      </c>
      <c r="C138" s="70" t="s">
        <v>157</v>
      </c>
      <c r="D138" s="41" t="s">
        <v>15</v>
      </c>
      <c r="E138" s="42">
        <v>1</v>
      </c>
      <c r="F138" s="43" t="s">
        <v>325</v>
      </c>
      <c r="G138" s="48"/>
      <c r="H138" s="67"/>
    </row>
    <row r="139" spans="1:8" s="68" customFormat="1" ht="22.5" x14ac:dyDescent="0.2">
      <c r="A139" s="72" t="s">
        <v>608</v>
      </c>
      <c r="B139" s="45" t="s">
        <v>189</v>
      </c>
      <c r="C139" s="27" t="s">
        <v>190</v>
      </c>
      <c r="D139" s="41" t="s">
        <v>29</v>
      </c>
      <c r="E139" s="42">
        <v>3</v>
      </c>
      <c r="F139" s="43" t="s">
        <v>421</v>
      </c>
      <c r="G139" s="48"/>
      <c r="H139" s="67"/>
    </row>
    <row r="140" spans="1:8" s="68" customFormat="1" x14ac:dyDescent="0.2">
      <c r="A140" s="72" t="s">
        <v>609</v>
      </c>
      <c r="B140" s="184" t="s">
        <v>191</v>
      </c>
      <c r="C140" s="16" t="s">
        <v>192</v>
      </c>
      <c r="D140" s="41" t="s">
        <v>29</v>
      </c>
      <c r="E140" s="42">
        <v>3</v>
      </c>
      <c r="F140" s="43" t="s">
        <v>421</v>
      </c>
      <c r="G140" s="48"/>
      <c r="H140" s="67"/>
    </row>
    <row r="141" spans="1:8" s="68" customFormat="1" ht="22.5" x14ac:dyDescent="0.2">
      <c r="A141" s="72" t="s">
        <v>610</v>
      </c>
      <c r="B141" s="53" t="s">
        <v>193</v>
      </c>
      <c r="C141" s="70" t="s">
        <v>194</v>
      </c>
      <c r="D141" s="41" t="s">
        <v>25</v>
      </c>
      <c r="E141" s="42">
        <v>30</v>
      </c>
      <c r="F141" s="43" t="s">
        <v>354</v>
      </c>
      <c r="H141" s="110"/>
    </row>
    <row r="142" spans="1:8" s="68" customFormat="1" ht="22.5" x14ac:dyDescent="0.2">
      <c r="A142" s="72" t="s">
        <v>611</v>
      </c>
      <c r="B142" s="45" t="s">
        <v>195</v>
      </c>
      <c r="C142" s="70" t="s">
        <v>196</v>
      </c>
      <c r="D142" s="41" t="s">
        <v>25</v>
      </c>
      <c r="E142" s="42">
        <v>30</v>
      </c>
      <c r="F142" s="43" t="s">
        <v>354</v>
      </c>
      <c r="G142" s="48"/>
      <c r="H142" s="67"/>
    </row>
    <row r="143" spans="1:8" s="68" customFormat="1" ht="22.5" x14ac:dyDescent="0.2">
      <c r="A143" s="185" t="s">
        <v>612</v>
      </c>
      <c r="B143" s="53" t="s">
        <v>86</v>
      </c>
      <c r="C143" s="70" t="s">
        <v>197</v>
      </c>
      <c r="D143" s="41" t="s">
        <v>25</v>
      </c>
      <c r="E143" s="42">
        <v>80</v>
      </c>
      <c r="F143" s="43" t="s">
        <v>424</v>
      </c>
      <c r="G143" s="48"/>
      <c r="H143" s="67"/>
    </row>
    <row r="144" spans="1:8" s="68" customFormat="1" x14ac:dyDescent="0.2">
      <c r="A144" s="185"/>
      <c r="B144" s="53"/>
      <c r="C144" s="70"/>
      <c r="D144" s="41"/>
      <c r="E144" s="42"/>
      <c r="F144" s="43" t="s">
        <v>423</v>
      </c>
      <c r="G144" s="48"/>
      <c r="H144" s="67"/>
    </row>
    <row r="145" spans="1:8" s="68" customFormat="1" x14ac:dyDescent="0.2">
      <c r="A145" s="185"/>
      <c r="B145" s="53"/>
      <c r="C145" s="70"/>
      <c r="D145" s="41"/>
      <c r="E145" s="42"/>
      <c r="F145" s="43" t="s">
        <v>422</v>
      </c>
      <c r="G145" s="48"/>
      <c r="H145" s="67"/>
    </row>
    <row r="146" spans="1:8" s="68" customFormat="1" x14ac:dyDescent="0.2">
      <c r="A146" s="185"/>
      <c r="B146" s="53"/>
      <c r="C146" s="70"/>
      <c r="D146" s="41"/>
      <c r="E146" s="42"/>
      <c r="F146" s="43" t="s">
        <v>425</v>
      </c>
      <c r="G146" s="48"/>
      <c r="H146" s="67"/>
    </row>
    <row r="147" spans="1:8" s="68" customFormat="1" ht="22.5" x14ac:dyDescent="0.2">
      <c r="A147" s="185" t="s">
        <v>613</v>
      </c>
      <c r="B147" s="53" t="s">
        <v>198</v>
      </c>
      <c r="C147" s="55" t="s">
        <v>199</v>
      </c>
      <c r="D147" s="41" t="s">
        <v>15</v>
      </c>
      <c r="E147" s="42">
        <v>25</v>
      </c>
      <c r="F147" s="43" t="s">
        <v>355</v>
      </c>
      <c r="G147" s="48"/>
      <c r="H147" s="67"/>
    </row>
    <row r="148" spans="1:8" s="68" customFormat="1" ht="22.5" x14ac:dyDescent="0.2">
      <c r="A148" s="185" t="s">
        <v>614</v>
      </c>
      <c r="B148" s="53" t="s">
        <v>201</v>
      </c>
      <c r="C148" s="70" t="s">
        <v>202</v>
      </c>
      <c r="D148" s="41" t="s">
        <v>15</v>
      </c>
      <c r="E148" s="42">
        <v>13</v>
      </c>
      <c r="F148" s="43" t="s">
        <v>376</v>
      </c>
      <c r="G148" s="48"/>
      <c r="H148" s="67"/>
    </row>
    <row r="149" spans="1:8" s="68" customFormat="1" ht="22.5" x14ac:dyDescent="0.2">
      <c r="A149" s="185" t="s">
        <v>615</v>
      </c>
      <c r="B149" s="53" t="s">
        <v>205</v>
      </c>
      <c r="C149" s="70" t="s">
        <v>206</v>
      </c>
      <c r="D149" s="41" t="s">
        <v>15</v>
      </c>
      <c r="E149" s="42">
        <v>10</v>
      </c>
      <c r="F149" s="43" t="s">
        <v>356</v>
      </c>
      <c r="G149" s="48"/>
      <c r="H149" s="67"/>
    </row>
    <row r="150" spans="1:8" s="68" customFormat="1" ht="45" x14ac:dyDescent="0.2">
      <c r="A150" s="185" t="s">
        <v>616</v>
      </c>
      <c r="B150" s="184" t="s">
        <v>200</v>
      </c>
      <c r="C150" s="203" t="s">
        <v>378</v>
      </c>
      <c r="D150" s="41" t="s">
        <v>15</v>
      </c>
      <c r="E150" s="42">
        <v>11</v>
      </c>
      <c r="F150" s="43" t="s">
        <v>345</v>
      </c>
      <c r="G150" s="48"/>
      <c r="H150" s="67"/>
    </row>
    <row r="151" spans="1:8" s="68" customFormat="1" ht="33.75" x14ac:dyDescent="0.2">
      <c r="A151" s="185" t="s">
        <v>617</v>
      </c>
      <c r="B151" s="184" t="s">
        <v>316</v>
      </c>
      <c r="C151" s="203" t="s">
        <v>317</v>
      </c>
      <c r="D151" s="41" t="s">
        <v>15</v>
      </c>
      <c r="E151" s="42">
        <v>4</v>
      </c>
      <c r="F151" s="43" t="s">
        <v>348</v>
      </c>
      <c r="G151" s="48"/>
      <c r="H151" s="67"/>
    </row>
    <row r="152" spans="1:8" s="68" customFormat="1" ht="33.75" x14ac:dyDescent="0.2">
      <c r="A152" s="185" t="s">
        <v>618</v>
      </c>
      <c r="B152" s="53" t="s">
        <v>203</v>
      </c>
      <c r="C152" s="70" t="s">
        <v>204</v>
      </c>
      <c r="D152" s="41" t="s">
        <v>15</v>
      </c>
      <c r="E152" s="42">
        <v>20</v>
      </c>
      <c r="F152" s="43" t="s">
        <v>427</v>
      </c>
      <c r="G152" s="48"/>
      <c r="H152" s="67"/>
    </row>
    <row r="153" spans="1:8" s="68" customFormat="1" ht="22.5" x14ac:dyDescent="0.2">
      <c r="A153" s="185" t="s">
        <v>619</v>
      </c>
      <c r="B153" s="53" t="s">
        <v>207</v>
      </c>
      <c r="C153" s="70" t="s">
        <v>208</v>
      </c>
      <c r="D153" s="41" t="s">
        <v>15</v>
      </c>
      <c r="E153" s="42">
        <v>6</v>
      </c>
      <c r="F153" s="43" t="s">
        <v>350</v>
      </c>
      <c r="G153" s="48"/>
      <c r="H153" s="67"/>
    </row>
    <row r="154" spans="1:8" s="68" customFormat="1" ht="33.75" x14ac:dyDescent="0.2">
      <c r="A154" s="185" t="s">
        <v>620</v>
      </c>
      <c r="B154" s="53" t="s">
        <v>207</v>
      </c>
      <c r="C154" s="70" t="s">
        <v>426</v>
      </c>
      <c r="D154" s="41" t="s">
        <v>15</v>
      </c>
      <c r="E154" s="42">
        <v>3</v>
      </c>
      <c r="F154" s="43" t="s">
        <v>337</v>
      </c>
      <c r="G154" s="48"/>
      <c r="H154" s="67"/>
    </row>
    <row r="155" spans="1:8" s="68" customFormat="1" x14ac:dyDescent="0.2">
      <c r="A155" s="183"/>
      <c r="B155" s="46"/>
      <c r="C155" s="64" t="s">
        <v>0</v>
      </c>
      <c r="D155" s="93"/>
      <c r="E155" s="94"/>
      <c r="F155" s="43" t="s">
        <v>0</v>
      </c>
      <c r="G155" s="48"/>
      <c r="H155" s="67"/>
    </row>
    <row r="156" spans="1:8" s="68" customFormat="1" x14ac:dyDescent="0.2">
      <c r="A156" s="106" t="s">
        <v>111</v>
      </c>
      <c r="B156" s="107"/>
      <c r="C156" s="64" t="s">
        <v>103</v>
      </c>
      <c r="D156" s="93"/>
      <c r="E156" s="94"/>
      <c r="F156" s="43"/>
      <c r="G156" s="48"/>
      <c r="H156" s="67"/>
    </row>
    <row r="157" spans="1:8" s="68" customFormat="1" ht="22.5" x14ac:dyDescent="0.2">
      <c r="A157" s="72" t="s">
        <v>621</v>
      </c>
      <c r="B157" s="45" t="s">
        <v>189</v>
      </c>
      <c r="C157" s="70" t="s">
        <v>190</v>
      </c>
      <c r="D157" s="41" t="s">
        <v>29</v>
      </c>
      <c r="E157" s="42">
        <v>9.84</v>
      </c>
      <c r="F157" s="43" t="s">
        <v>428</v>
      </c>
      <c r="G157" s="48"/>
      <c r="H157" s="67"/>
    </row>
    <row r="158" spans="1:8" s="68" customFormat="1" x14ac:dyDescent="0.2">
      <c r="A158" s="72"/>
      <c r="B158" s="45"/>
      <c r="C158" s="70"/>
      <c r="D158" s="41"/>
      <c r="E158" s="42"/>
      <c r="F158" s="43" t="s">
        <v>429</v>
      </c>
      <c r="G158" s="48"/>
      <c r="H158" s="67"/>
    </row>
    <row r="159" spans="1:8" s="68" customFormat="1" x14ac:dyDescent="0.2">
      <c r="A159" s="72"/>
      <c r="B159" s="45"/>
      <c r="C159" s="70"/>
      <c r="D159" s="41"/>
      <c r="E159" s="42"/>
      <c r="F159" s="43" t="s">
        <v>430</v>
      </c>
      <c r="G159" s="48"/>
      <c r="H159" s="67"/>
    </row>
    <row r="160" spans="1:8" s="68" customFormat="1" x14ac:dyDescent="0.2">
      <c r="A160" s="72"/>
      <c r="B160" s="45"/>
      <c r="C160" s="70"/>
      <c r="D160" s="41"/>
      <c r="E160" s="42"/>
      <c r="F160" s="43" t="s">
        <v>431</v>
      </c>
      <c r="G160" s="48"/>
      <c r="H160" s="67"/>
    </row>
    <row r="161" spans="1:8" s="68" customFormat="1" x14ac:dyDescent="0.2">
      <c r="A161" s="72" t="s">
        <v>622</v>
      </c>
      <c r="B161" s="184" t="s">
        <v>191</v>
      </c>
      <c r="C161" s="16" t="s">
        <v>192</v>
      </c>
      <c r="D161" s="41" t="s">
        <v>29</v>
      </c>
      <c r="E161" s="42">
        <v>9.84</v>
      </c>
      <c r="F161" s="43" t="s">
        <v>428</v>
      </c>
      <c r="G161" s="48"/>
      <c r="H161" s="67"/>
    </row>
    <row r="162" spans="1:8" s="68" customFormat="1" x14ac:dyDescent="0.2">
      <c r="A162" s="72"/>
      <c r="B162" s="184"/>
      <c r="C162" s="16"/>
      <c r="D162" s="41"/>
      <c r="E162" s="42"/>
      <c r="F162" s="43" t="s">
        <v>429</v>
      </c>
      <c r="G162" s="48"/>
      <c r="H162" s="67"/>
    </row>
    <row r="163" spans="1:8" s="68" customFormat="1" x14ac:dyDescent="0.2">
      <c r="A163" s="72"/>
      <c r="B163" s="184"/>
      <c r="C163" s="16"/>
      <c r="D163" s="41"/>
      <c r="E163" s="42"/>
      <c r="F163" s="43" t="s">
        <v>430</v>
      </c>
      <c r="G163" s="48"/>
      <c r="H163" s="67"/>
    </row>
    <row r="164" spans="1:8" s="68" customFormat="1" x14ac:dyDescent="0.2">
      <c r="A164" s="72"/>
      <c r="B164" s="184"/>
      <c r="C164" s="16"/>
      <c r="D164" s="41"/>
      <c r="E164" s="42"/>
      <c r="F164" s="43" t="s">
        <v>431</v>
      </c>
      <c r="G164" s="48"/>
      <c r="H164" s="67"/>
    </row>
    <row r="165" spans="1:8" s="68" customFormat="1" ht="22.5" x14ac:dyDescent="0.2">
      <c r="A165" s="72" t="s">
        <v>623</v>
      </c>
      <c r="B165" s="53" t="s">
        <v>193</v>
      </c>
      <c r="C165" s="70" t="s">
        <v>194</v>
      </c>
      <c r="D165" s="41" t="s">
        <v>25</v>
      </c>
      <c r="E165" s="42">
        <v>4</v>
      </c>
      <c r="F165" s="43" t="s">
        <v>353</v>
      </c>
      <c r="H165" s="110"/>
    </row>
    <row r="166" spans="1:8" s="68" customFormat="1" x14ac:dyDescent="0.2">
      <c r="A166" s="72"/>
      <c r="B166" s="53"/>
      <c r="C166" s="70"/>
      <c r="D166" s="41"/>
      <c r="E166" s="42"/>
      <c r="F166" s="43" t="s">
        <v>432</v>
      </c>
      <c r="H166" s="110"/>
    </row>
    <row r="167" spans="1:8" s="68" customFormat="1" x14ac:dyDescent="0.2">
      <c r="A167" s="72"/>
      <c r="B167" s="53"/>
      <c r="C167" s="70"/>
      <c r="D167" s="41"/>
      <c r="E167" s="42"/>
      <c r="F167" s="43" t="s">
        <v>433</v>
      </c>
      <c r="H167" s="110"/>
    </row>
    <row r="168" spans="1:8" s="68" customFormat="1" ht="22.5" x14ac:dyDescent="0.2">
      <c r="A168" s="72" t="s">
        <v>624</v>
      </c>
      <c r="B168" s="45" t="s">
        <v>195</v>
      </c>
      <c r="C168" s="70" t="s">
        <v>196</v>
      </c>
      <c r="D168" s="41" t="s">
        <v>25</v>
      </c>
      <c r="E168" s="42">
        <v>4</v>
      </c>
      <c r="F168" s="43" t="s">
        <v>353</v>
      </c>
      <c r="G168" s="48"/>
      <c r="H168" s="67"/>
    </row>
    <row r="169" spans="1:8" s="68" customFormat="1" x14ac:dyDescent="0.2">
      <c r="A169" s="72"/>
      <c r="B169" s="45"/>
      <c r="C169" s="70"/>
      <c r="D169" s="41"/>
      <c r="E169" s="42"/>
      <c r="F169" s="43" t="s">
        <v>432</v>
      </c>
      <c r="G169" s="48"/>
      <c r="H169" s="67"/>
    </row>
    <row r="170" spans="1:8" s="68" customFormat="1" x14ac:dyDescent="0.2">
      <c r="A170" s="72"/>
      <c r="B170" s="45"/>
      <c r="C170" s="70"/>
      <c r="D170" s="41"/>
      <c r="E170" s="42"/>
      <c r="F170" s="43" t="s">
        <v>433</v>
      </c>
      <c r="G170" s="48"/>
      <c r="H170" s="67"/>
    </row>
    <row r="171" spans="1:8" s="68" customFormat="1" ht="33.75" x14ac:dyDescent="0.2">
      <c r="A171" s="39" t="s">
        <v>625</v>
      </c>
      <c r="B171" s="53" t="s">
        <v>81</v>
      </c>
      <c r="C171" s="70" t="s">
        <v>211</v>
      </c>
      <c r="D171" s="41" t="s">
        <v>25</v>
      </c>
      <c r="E171" s="42">
        <v>12</v>
      </c>
      <c r="F171" s="43" t="s">
        <v>434</v>
      </c>
      <c r="G171" s="48"/>
      <c r="H171" s="67"/>
    </row>
    <row r="172" spans="1:8" s="68" customFormat="1" ht="33.75" x14ac:dyDescent="0.2">
      <c r="A172" s="39" t="s">
        <v>626</v>
      </c>
      <c r="B172" s="53" t="s">
        <v>82</v>
      </c>
      <c r="C172" s="70" t="s">
        <v>210</v>
      </c>
      <c r="D172" s="41" t="s">
        <v>25</v>
      </c>
      <c r="E172" s="42">
        <v>24</v>
      </c>
      <c r="F172" s="43" t="s">
        <v>435</v>
      </c>
      <c r="G172" s="48"/>
      <c r="H172" s="67"/>
    </row>
    <row r="173" spans="1:8" s="68" customFormat="1" ht="33.75" x14ac:dyDescent="0.2">
      <c r="A173" s="39" t="s">
        <v>627</v>
      </c>
      <c r="B173" s="53" t="s">
        <v>83</v>
      </c>
      <c r="C173" s="70" t="s">
        <v>209</v>
      </c>
      <c r="D173" s="41" t="s">
        <v>25</v>
      </c>
      <c r="E173" s="42">
        <v>60</v>
      </c>
      <c r="F173" s="43" t="s">
        <v>436</v>
      </c>
      <c r="G173" s="48"/>
      <c r="H173" s="67"/>
    </row>
    <row r="174" spans="1:8" s="68" customFormat="1" ht="33.75" x14ac:dyDescent="0.2">
      <c r="A174" s="39" t="s">
        <v>628</v>
      </c>
      <c r="B174" s="53" t="s">
        <v>218</v>
      </c>
      <c r="C174" s="70" t="s">
        <v>219</v>
      </c>
      <c r="D174" s="41" t="s">
        <v>15</v>
      </c>
      <c r="E174" s="42">
        <v>8</v>
      </c>
      <c r="F174" s="43" t="s">
        <v>437</v>
      </c>
      <c r="G174" s="48"/>
      <c r="H174" s="67"/>
    </row>
    <row r="175" spans="1:8" s="68" customFormat="1" ht="33.75" x14ac:dyDescent="0.2">
      <c r="A175" s="39" t="s">
        <v>629</v>
      </c>
      <c r="B175" s="53" t="s">
        <v>220</v>
      </c>
      <c r="C175" s="70" t="s">
        <v>221</v>
      </c>
      <c r="D175" s="41" t="s">
        <v>15</v>
      </c>
      <c r="E175" s="42">
        <v>8</v>
      </c>
      <c r="F175" s="43" t="s">
        <v>437</v>
      </c>
      <c r="G175" s="48"/>
      <c r="H175" s="67"/>
    </row>
    <row r="176" spans="1:8" s="68" customFormat="1" ht="33.75" x14ac:dyDescent="0.2">
      <c r="A176" s="39" t="s">
        <v>630</v>
      </c>
      <c r="B176" s="53" t="s">
        <v>212</v>
      </c>
      <c r="C176" s="70" t="s">
        <v>213</v>
      </c>
      <c r="D176" s="41" t="s">
        <v>15</v>
      </c>
      <c r="E176" s="42">
        <v>4</v>
      </c>
      <c r="F176" s="43" t="s">
        <v>348</v>
      </c>
      <c r="G176" s="48"/>
      <c r="H176" s="67"/>
    </row>
    <row r="177" spans="1:8" s="68" customFormat="1" ht="33.75" x14ac:dyDescent="0.2">
      <c r="A177" s="39" t="s">
        <v>631</v>
      </c>
      <c r="B177" s="53" t="s">
        <v>214</v>
      </c>
      <c r="C177" s="70" t="s">
        <v>215</v>
      </c>
      <c r="D177" s="41" t="s">
        <v>15</v>
      </c>
      <c r="E177" s="42">
        <v>5</v>
      </c>
      <c r="F177" s="43" t="s">
        <v>339</v>
      </c>
      <c r="G177" s="48"/>
      <c r="H177" s="67"/>
    </row>
    <row r="178" spans="1:8" s="68" customFormat="1" ht="33.75" x14ac:dyDescent="0.2">
      <c r="A178" s="39" t="s">
        <v>632</v>
      </c>
      <c r="B178" s="53" t="s">
        <v>216</v>
      </c>
      <c r="C178" s="70" t="s">
        <v>217</v>
      </c>
      <c r="D178" s="41" t="s">
        <v>15</v>
      </c>
      <c r="E178" s="42">
        <v>4</v>
      </c>
      <c r="F178" s="43" t="s">
        <v>348</v>
      </c>
      <c r="G178" s="48"/>
      <c r="H178" s="67"/>
    </row>
    <row r="179" spans="1:8" s="68" customFormat="1" ht="33.75" x14ac:dyDescent="0.2">
      <c r="A179" s="39" t="s">
        <v>633</v>
      </c>
      <c r="B179" s="53" t="s">
        <v>315</v>
      </c>
      <c r="C179" s="70" t="s">
        <v>314</v>
      </c>
      <c r="D179" s="41" t="s">
        <v>15</v>
      </c>
      <c r="E179" s="42">
        <v>4</v>
      </c>
      <c r="F179" s="43" t="s">
        <v>348</v>
      </c>
      <c r="G179" s="48"/>
      <c r="H179" s="67"/>
    </row>
    <row r="180" spans="1:8" s="68" customFormat="1" ht="22.5" x14ac:dyDescent="0.2">
      <c r="A180" s="39" t="s">
        <v>634</v>
      </c>
      <c r="B180" s="53" t="s">
        <v>84</v>
      </c>
      <c r="C180" s="70" t="s">
        <v>358</v>
      </c>
      <c r="D180" s="41" t="s">
        <v>15</v>
      </c>
      <c r="E180" s="42">
        <v>3</v>
      </c>
      <c r="F180" s="43" t="s">
        <v>337</v>
      </c>
      <c r="G180" s="48"/>
      <c r="H180" s="67"/>
    </row>
    <row r="181" spans="1:8" s="68" customFormat="1" ht="33.75" x14ac:dyDescent="0.2">
      <c r="A181" s="39" t="s">
        <v>635</v>
      </c>
      <c r="B181" s="53" t="s">
        <v>222</v>
      </c>
      <c r="C181" s="70" t="s">
        <v>223</v>
      </c>
      <c r="D181" s="41" t="s">
        <v>15</v>
      </c>
      <c r="E181" s="42">
        <v>7</v>
      </c>
      <c r="F181" s="43" t="s">
        <v>357</v>
      </c>
      <c r="G181" s="48"/>
      <c r="H181" s="67"/>
    </row>
    <row r="182" spans="1:8" s="68" customFormat="1" x14ac:dyDescent="0.2">
      <c r="A182" s="39"/>
      <c r="B182" s="53"/>
      <c r="C182" s="203"/>
      <c r="D182" s="41"/>
      <c r="E182" s="42"/>
      <c r="F182" s="43"/>
      <c r="G182" s="48"/>
      <c r="H182" s="67"/>
    </row>
    <row r="183" spans="1:8" s="109" customFormat="1" x14ac:dyDescent="0.2">
      <c r="A183" s="61" t="s">
        <v>112</v>
      </c>
      <c r="B183" s="99"/>
      <c r="C183" s="301" t="s">
        <v>85</v>
      </c>
      <c r="D183" s="60"/>
      <c r="E183" s="63"/>
      <c r="F183" s="65"/>
      <c r="G183" s="102"/>
      <c r="H183" s="91"/>
    </row>
    <row r="184" spans="1:8" s="68" customFormat="1" ht="33.75" x14ac:dyDescent="0.2">
      <c r="A184" s="39" t="s">
        <v>636</v>
      </c>
      <c r="B184" s="53" t="s">
        <v>83</v>
      </c>
      <c r="C184" s="70" t="s">
        <v>209</v>
      </c>
      <c r="D184" s="41" t="s">
        <v>25</v>
      </c>
      <c r="E184" s="42">
        <v>49</v>
      </c>
      <c r="F184" s="43" t="s">
        <v>438</v>
      </c>
      <c r="G184" s="48"/>
      <c r="H184" s="67"/>
    </row>
    <row r="185" spans="1:8" s="68" customFormat="1" ht="33.75" x14ac:dyDescent="0.2">
      <c r="A185" s="39" t="s">
        <v>637</v>
      </c>
      <c r="B185" s="53" t="s">
        <v>216</v>
      </c>
      <c r="C185" s="70" t="s">
        <v>217</v>
      </c>
      <c r="D185" s="41" t="s">
        <v>15</v>
      </c>
      <c r="E185" s="42">
        <v>42</v>
      </c>
      <c r="F185" s="43" t="s">
        <v>439</v>
      </c>
      <c r="G185" s="48"/>
      <c r="H185" s="67"/>
    </row>
    <row r="186" spans="1:8" s="68" customFormat="1" x14ac:dyDescent="0.2">
      <c r="A186" s="39"/>
      <c r="B186" s="47"/>
      <c r="C186" s="208"/>
      <c r="D186" s="41"/>
      <c r="E186" s="42"/>
      <c r="F186" s="43"/>
      <c r="G186" s="48"/>
      <c r="H186" s="67"/>
    </row>
    <row r="187" spans="1:8" s="68" customFormat="1" x14ac:dyDescent="0.2">
      <c r="A187" s="104"/>
      <c r="B187" s="186"/>
      <c r="C187" s="187" t="s">
        <v>0</v>
      </c>
      <c r="D187" s="85"/>
      <c r="E187" s="87"/>
      <c r="F187" s="305" t="s">
        <v>0</v>
      </c>
      <c r="G187" s="48"/>
      <c r="H187" s="67"/>
    </row>
    <row r="188" spans="1:8" s="68" customFormat="1" x14ac:dyDescent="0.2">
      <c r="A188" s="60">
        <v>12</v>
      </c>
      <c r="B188" s="107"/>
      <c r="C188" s="64" t="s">
        <v>379</v>
      </c>
      <c r="D188" s="93"/>
      <c r="E188" s="94"/>
      <c r="F188" s="43"/>
      <c r="G188" s="48"/>
      <c r="H188" s="67"/>
    </row>
    <row r="189" spans="1:8" s="68" customFormat="1" ht="45" x14ac:dyDescent="0.2">
      <c r="A189" s="41" t="s">
        <v>74</v>
      </c>
      <c r="B189" s="72" t="s">
        <v>319</v>
      </c>
      <c r="C189" s="208" t="s">
        <v>320</v>
      </c>
      <c r="D189" s="41" t="s">
        <v>15</v>
      </c>
      <c r="E189" s="42">
        <v>1</v>
      </c>
      <c r="F189" s="43" t="s">
        <v>325</v>
      </c>
      <c r="G189" s="48"/>
      <c r="H189" s="67"/>
    </row>
    <row r="190" spans="1:8" s="48" customFormat="1" ht="22.5" x14ac:dyDescent="0.2">
      <c r="A190" s="41" t="s">
        <v>73</v>
      </c>
      <c r="B190" s="53" t="s">
        <v>241</v>
      </c>
      <c r="C190" s="70" t="s">
        <v>242</v>
      </c>
      <c r="D190" s="41" t="s">
        <v>15</v>
      </c>
      <c r="E190" s="42">
        <v>37</v>
      </c>
      <c r="F190" s="43" t="s">
        <v>445</v>
      </c>
      <c r="H190" s="67"/>
    </row>
    <row r="191" spans="1:8" s="48" customFormat="1" ht="22.5" x14ac:dyDescent="0.2">
      <c r="A191" s="41" t="s">
        <v>155</v>
      </c>
      <c r="B191" s="53" t="s">
        <v>243</v>
      </c>
      <c r="C191" s="70" t="s">
        <v>244</v>
      </c>
      <c r="D191" s="41" t="s">
        <v>15</v>
      </c>
      <c r="E191" s="42">
        <v>1</v>
      </c>
      <c r="F191" s="43" t="s">
        <v>325</v>
      </c>
      <c r="H191" s="67"/>
    </row>
    <row r="192" spans="1:8" s="48" customFormat="1" ht="22.5" x14ac:dyDescent="0.2">
      <c r="A192" s="41" t="s">
        <v>638</v>
      </c>
      <c r="B192" s="71" t="s">
        <v>245</v>
      </c>
      <c r="C192" s="70" t="s">
        <v>246</v>
      </c>
      <c r="D192" s="41" t="s">
        <v>25</v>
      </c>
      <c r="E192" s="42">
        <v>150</v>
      </c>
      <c r="F192" s="43" t="s">
        <v>707</v>
      </c>
      <c r="H192" s="67"/>
    </row>
    <row r="193" spans="1:8" s="48" customFormat="1" ht="22.5" x14ac:dyDescent="0.2">
      <c r="A193" s="41" t="s">
        <v>639</v>
      </c>
      <c r="B193" s="53" t="s">
        <v>195</v>
      </c>
      <c r="C193" s="70" t="s">
        <v>247</v>
      </c>
      <c r="D193" s="41" t="s">
        <v>25</v>
      </c>
      <c r="E193" s="42">
        <v>150</v>
      </c>
      <c r="F193" s="43" t="s">
        <v>708</v>
      </c>
      <c r="H193" s="67"/>
    </row>
    <row r="194" spans="1:8" s="48" customFormat="1" ht="22.5" x14ac:dyDescent="0.2">
      <c r="A194" s="41" t="s">
        <v>640</v>
      </c>
      <c r="B194" s="53" t="s">
        <v>248</v>
      </c>
      <c r="C194" s="70" t="s">
        <v>256</v>
      </c>
      <c r="D194" s="41" t="s">
        <v>15</v>
      </c>
      <c r="E194" s="42">
        <v>16</v>
      </c>
      <c r="F194" s="43" t="s">
        <v>346</v>
      </c>
      <c r="H194" s="67"/>
    </row>
    <row r="195" spans="1:8" s="48" customFormat="1" ht="22.5" x14ac:dyDescent="0.2">
      <c r="A195" s="41" t="s">
        <v>641</v>
      </c>
      <c r="B195" s="53" t="s">
        <v>249</v>
      </c>
      <c r="C195" s="70" t="s">
        <v>257</v>
      </c>
      <c r="D195" s="41" t="s">
        <v>15</v>
      </c>
      <c r="E195" s="42">
        <v>18</v>
      </c>
      <c r="F195" s="43" t="s">
        <v>349</v>
      </c>
      <c r="H195" s="67"/>
    </row>
    <row r="196" spans="1:8" s="48" customFormat="1" ht="22.5" x14ac:dyDescent="0.2">
      <c r="A196" s="41" t="s">
        <v>642</v>
      </c>
      <c r="B196" s="53" t="s">
        <v>250</v>
      </c>
      <c r="C196" s="70" t="s">
        <v>258</v>
      </c>
      <c r="D196" s="41" t="s">
        <v>15</v>
      </c>
      <c r="E196" s="42">
        <v>3</v>
      </c>
      <c r="F196" s="43" t="s">
        <v>337</v>
      </c>
      <c r="H196" s="67"/>
    </row>
    <row r="197" spans="1:8" s="48" customFormat="1" ht="33.75" x14ac:dyDescent="0.2">
      <c r="A197" s="41" t="s">
        <v>643</v>
      </c>
      <c r="B197" s="53" t="s">
        <v>251</v>
      </c>
      <c r="C197" s="70" t="s">
        <v>259</v>
      </c>
      <c r="D197" s="45" t="s">
        <v>25</v>
      </c>
      <c r="E197" s="42">
        <v>100</v>
      </c>
      <c r="F197" s="43" t="s">
        <v>706</v>
      </c>
      <c r="H197" s="67"/>
    </row>
    <row r="198" spans="1:8" s="48" customFormat="1" ht="33.75" x14ac:dyDescent="0.2">
      <c r="A198" s="41" t="s">
        <v>644</v>
      </c>
      <c r="B198" s="53" t="s">
        <v>252</v>
      </c>
      <c r="C198" s="70" t="s">
        <v>260</v>
      </c>
      <c r="D198" s="45" t="s">
        <v>25</v>
      </c>
      <c r="E198" s="42">
        <v>50</v>
      </c>
      <c r="F198" s="43" t="s">
        <v>347</v>
      </c>
      <c r="H198" s="67"/>
    </row>
    <row r="199" spans="1:8" s="48" customFormat="1" ht="22.5" x14ac:dyDescent="0.2">
      <c r="A199" s="41" t="s">
        <v>645</v>
      </c>
      <c r="B199" s="53" t="s">
        <v>94</v>
      </c>
      <c r="C199" s="70" t="s">
        <v>261</v>
      </c>
      <c r="D199" s="41" t="s">
        <v>15</v>
      </c>
      <c r="E199" s="42">
        <v>16</v>
      </c>
      <c r="F199" s="43" t="s">
        <v>346</v>
      </c>
      <c r="H199" s="67"/>
    </row>
    <row r="200" spans="1:8" s="48" customFormat="1" ht="22.5" x14ac:dyDescent="0.2">
      <c r="A200" s="41" t="s">
        <v>646</v>
      </c>
      <c r="B200" s="53" t="s">
        <v>93</v>
      </c>
      <c r="C200" s="70" t="s">
        <v>266</v>
      </c>
      <c r="D200" s="41" t="s">
        <v>15</v>
      </c>
      <c r="E200" s="42">
        <v>6</v>
      </c>
      <c r="F200" s="43" t="s">
        <v>350</v>
      </c>
      <c r="H200" s="67"/>
    </row>
    <row r="201" spans="1:8" s="48" customFormat="1" ht="22.5" x14ac:dyDescent="0.2">
      <c r="A201" s="41" t="s">
        <v>647</v>
      </c>
      <c r="B201" s="53" t="s">
        <v>92</v>
      </c>
      <c r="C201" s="70" t="s">
        <v>265</v>
      </c>
      <c r="D201" s="41" t="s">
        <v>15</v>
      </c>
      <c r="E201" s="42">
        <v>3</v>
      </c>
      <c r="F201" s="43" t="s">
        <v>337</v>
      </c>
      <c r="H201" s="67"/>
    </row>
    <row r="202" spans="1:8" s="48" customFormat="1" ht="22.5" customHeight="1" x14ac:dyDescent="0.2">
      <c r="A202" s="41" t="s">
        <v>648</v>
      </c>
      <c r="B202" s="53" t="s">
        <v>440</v>
      </c>
      <c r="C202" s="70" t="s">
        <v>441</v>
      </c>
      <c r="D202" s="41" t="s">
        <v>15</v>
      </c>
      <c r="E202" s="42">
        <v>4</v>
      </c>
      <c r="F202" s="43" t="s">
        <v>442</v>
      </c>
      <c r="H202" s="67"/>
    </row>
    <row r="203" spans="1:8" s="48" customFormat="1" ht="22.5" x14ac:dyDescent="0.2">
      <c r="A203" s="41" t="s">
        <v>649</v>
      </c>
      <c r="B203" s="53" t="s">
        <v>90</v>
      </c>
      <c r="C203" s="70" t="s">
        <v>264</v>
      </c>
      <c r="D203" s="41" t="s">
        <v>15</v>
      </c>
      <c r="E203" s="42">
        <v>4</v>
      </c>
      <c r="F203" s="43" t="s">
        <v>348</v>
      </c>
      <c r="H203" s="67"/>
    </row>
    <row r="204" spans="1:8" s="48" customFormat="1" ht="22.5" x14ac:dyDescent="0.2">
      <c r="A204" s="41" t="s">
        <v>650</v>
      </c>
      <c r="B204" s="53" t="s">
        <v>91</v>
      </c>
      <c r="C204" s="70" t="s">
        <v>263</v>
      </c>
      <c r="D204" s="41" t="s">
        <v>15</v>
      </c>
      <c r="E204" s="42">
        <v>4</v>
      </c>
      <c r="F204" s="43" t="s">
        <v>348</v>
      </c>
      <c r="H204" s="67"/>
    </row>
    <row r="205" spans="1:8" s="48" customFormat="1" ht="11.25" x14ac:dyDescent="0.2">
      <c r="A205" s="41" t="s">
        <v>651</v>
      </c>
      <c r="B205" s="53" t="s">
        <v>359</v>
      </c>
      <c r="C205" s="53" t="s">
        <v>360</v>
      </c>
      <c r="D205" s="41" t="s">
        <v>15</v>
      </c>
      <c r="E205" s="42">
        <v>1</v>
      </c>
      <c r="F205" s="43" t="s">
        <v>325</v>
      </c>
      <c r="H205" s="67"/>
    </row>
    <row r="206" spans="1:8" s="48" customFormat="1" ht="22.5" x14ac:dyDescent="0.2">
      <c r="A206" s="41" t="s">
        <v>652</v>
      </c>
      <c r="B206" s="53" t="s">
        <v>361</v>
      </c>
      <c r="C206" s="70" t="s">
        <v>362</v>
      </c>
      <c r="D206" s="41" t="s">
        <v>15</v>
      </c>
      <c r="E206" s="42">
        <v>1</v>
      </c>
      <c r="F206" s="43" t="s">
        <v>325</v>
      </c>
      <c r="H206" s="67"/>
    </row>
    <row r="207" spans="1:8" s="48" customFormat="1" ht="22.5" x14ac:dyDescent="0.2">
      <c r="A207" s="41" t="s">
        <v>653</v>
      </c>
      <c r="B207" s="53" t="s">
        <v>363</v>
      </c>
      <c r="C207" s="70" t="s">
        <v>364</v>
      </c>
      <c r="D207" s="41" t="s">
        <v>15</v>
      </c>
      <c r="E207" s="42">
        <v>1</v>
      </c>
      <c r="F207" s="43" t="s">
        <v>325</v>
      </c>
      <c r="H207" s="67"/>
    </row>
    <row r="208" spans="1:8" s="48" customFormat="1" ht="22.5" x14ac:dyDescent="0.2">
      <c r="A208" s="41" t="s">
        <v>654</v>
      </c>
      <c r="B208" s="53" t="s">
        <v>365</v>
      </c>
      <c r="C208" s="70" t="s">
        <v>366</v>
      </c>
      <c r="D208" s="41" t="s">
        <v>15</v>
      </c>
      <c r="E208" s="42">
        <v>3</v>
      </c>
      <c r="F208" s="43" t="s">
        <v>337</v>
      </c>
      <c r="H208" s="67"/>
    </row>
    <row r="209" spans="1:8" s="48" customFormat="1" ht="22.5" x14ac:dyDescent="0.2">
      <c r="A209" s="41" t="s">
        <v>655</v>
      </c>
      <c r="B209" s="53" t="s">
        <v>448</v>
      </c>
      <c r="C209" s="70" t="s">
        <v>447</v>
      </c>
      <c r="D209" s="41" t="s">
        <v>15</v>
      </c>
      <c r="E209" s="42">
        <v>3</v>
      </c>
      <c r="F209" s="43" t="s">
        <v>337</v>
      </c>
      <c r="H209" s="67"/>
    </row>
    <row r="210" spans="1:8" s="48" customFormat="1" ht="22.5" x14ac:dyDescent="0.2">
      <c r="A210" s="41" t="s">
        <v>656</v>
      </c>
      <c r="B210" s="53" t="s">
        <v>449</v>
      </c>
      <c r="C210" s="70" t="s">
        <v>450</v>
      </c>
      <c r="D210" s="41" t="s">
        <v>15</v>
      </c>
      <c r="E210" s="42">
        <v>3</v>
      </c>
      <c r="F210" s="43" t="s">
        <v>337</v>
      </c>
      <c r="H210" s="67"/>
    </row>
    <row r="211" spans="1:8" s="48" customFormat="1" ht="22.5" x14ac:dyDescent="0.2">
      <c r="A211" s="41" t="s">
        <v>657</v>
      </c>
      <c r="B211" s="53" t="s">
        <v>87</v>
      </c>
      <c r="C211" s="70" t="s">
        <v>268</v>
      </c>
      <c r="D211" s="45" t="s">
        <v>25</v>
      </c>
      <c r="E211" s="42">
        <v>200</v>
      </c>
      <c r="F211" s="43" t="s">
        <v>341</v>
      </c>
      <c r="H211" s="67"/>
    </row>
    <row r="212" spans="1:8" s="48" customFormat="1" ht="33.75" x14ac:dyDescent="0.2">
      <c r="A212" s="41" t="s">
        <v>658</v>
      </c>
      <c r="B212" s="53" t="s">
        <v>87</v>
      </c>
      <c r="C212" s="70" t="s">
        <v>269</v>
      </c>
      <c r="D212" s="45" t="s">
        <v>25</v>
      </c>
      <c r="E212" s="42">
        <v>200</v>
      </c>
      <c r="F212" s="43" t="s">
        <v>341</v>
      </c>
      <c r="H212" s="67"/>
    </row>
    <row r="213" spans="1:8" s="48" customFormat="1" ht="33.75" x14ac:dyDescent="0.2">
      <c r="A213" s="41" t="s">
        <v>659</v>
      </c>
      <c r="B213" s="53" t="s">
        <v>87</v>
      </c>
      <c r="C213" s="70" t="s">
        <v>343</v>
      </c>
      <c r="D213" s="45" t="s">
        <v>25</v>
      </c>
      <c r="E213" s="42">
        <v>200</v>
      </c>
      <c r="F213" s="43" t="s">
        <v>341</v>
      </c>
      <c r="H213" s="67"/>
    </row>
    <row r="214" spans="1:8" s="48" customFormat="1" ht="22.5" x14ac:dyDescent="0.2">
      <c r="A214" s="41" t="s">
        <v>660</v>
      </c>
      <c r="B214" s="53" t="s">
        <v>87</v>
      </c>
      <c r="C214" s="70" t="s">
        <v>267</v>
      </c>
      <c r="D214" s="45" t="s">
        <v>25</v>
      </c>
      <c r="E214" s="42">
        <v>100</v>
      </c>
      <c r="F214" s="43" t="s">
        <v>341</v>
      </c>
      <c r="H214" s="67"/>
    </row>
    <row r="215" spans="1:8" s="48" customFormat="1" ht="22.5" x14ac:dyDescent="0.2">
      <c r="A215" s="41" t="s">
        <v>661</v>
      </c>
      <c r="B215" s="53" t="s">
        <v>87</v>
      </c>
      <c r="C215" s="70" t="s">
        <v>270</v>
      </c>
      <c r="D215" s="45" t="s">
        <v>25</v>
      </c>
      <c r="E215" s="42">
        <v>100</v>
      </c>
      <c r="F215" s="43" t="s">
        <v>341</v>
      </c>
      <c r="H215" s="67"/>
    </row>
    <row r="216" spans="1:8" s="48" customFormat="1" ht="33.75" x14ac:dyDescent="0.2">
      <c r="A216" s="41" t="s">
        <v>662</v>
      </c>
      <c r="B216" s="53" t="s">
        <v>253</v>
      </c>
      <c r="C216" s="70" t="s">
        <v>271</v>
      </c>
      <c r="D216" s="45" t="s">
        <v>25</v>
      </c>
      <c r="E216" s="42">
        <v>100</v>
      </c>
      <c r="F216" s="43" t="s">
        <v>342</v>
      </c>
      <c r="H216" s="67"/>
    </row>
    <row r="217" spans="1:8" s="48" customFormat="1" ht="22.5" x14ac:dyDescent="0.2">
      <c r="A217" s="41" t="s">
        <v>663</v>
      </c>
      <c r="B217" s="53" t="s">
        <v>253</v>
      </c>
      <c r="C217" s="70" t="s">
        <v>272</v>
      </c>
      <c r="D217" s="45" t="s">
        <v>25</v>
      </c>
      <c r="E217" s="42">
        <v>100</v>
      </c>
      <c r="F217" s="43" t="s">
        <v>342</v>
      </c>
      <c r="H217" s="67"/>
    </row>
    <row r="218" spans="1:8" s="48" customFormat="1" ht="33.75" x14ac:dyDescent="0.2">
      <c r="A218" s="41" t="s">
        <v>664</v>
      </c>
      <c r="B218" s="53" t="s">
        <v>253</v>
      </c>
      <c r="C218" s="70" t="s">
        <v>344</v>
      </c>
      <c r="D218" s="45" t="s">
        <v>25</v>
      </c>
      <c r="E218" s="42">
        <v>50</v>
      </c>
      <c r="F218" s="43" t="s">
        <v>454</v>
      </c>
      <c r="H218" s="67"/>
    </row>
    <row r="219" spans="1:8" s="48" customFormat="1" ht="22.5" x14ac:dyDescent="0.2">
      <c r="A219" s="41" t="s">
        <v>665</v>
      </c>
      <c r="B219" s="53" t="s">
        <v>253</v>
      </c>
      <c r="C219" s="70" t="s">
        <v>273</v>
      </c>
      <c r="D219" s="45" t="s">
        <v>25</v>
      </c>
      <c r="E219" s="42">
        <v>100</v>
      </c>
      <c r="F219" s="43" t="s">
        <v>342</v>
      </c>
      <c r="H219" s="67"/>
    </row>
    <row r="220" spans="1:8" s="48" customFormat="1" ht="33.75" x14ac:dyDescent="0.2">
      <c r="A220" s="41" t="s">
        <v>666</v>
      </c>
      <c r="B220" s="53" t="s">
        <v>88</v>
      </c>
      <c r="C220" s="70" t="s">
        <v>340</v>
      </c>
      <c r="D220" s="45" t="s">
        <v>25</v>
      </c>
      <c r="E220" s="42">
        <v>100</v>
      </c>
      <c r="F220" s="43" t="s">
        <v>342</v>
      </c>
      <c r="H220" s="67"/>
    </row>
    <row r="221" spans="1:8" s="48" customFormat="1" ht="22.5" x14ac:dyDescent="0.2">
      <c r="A221" s="41" t="s">
        <v>667</v>
      </c>
      <c r="B221" s="53" t="s">
        <v>88</v>
      </c>
      <c r="C221" s="70" t="s">
        <v>274</v>
      </c>
      <c r="D221" s="45" t="s">
        <v>25</v>
      </c>
      <c r="E221" s="42">
        <v>100</v>
      </c>
      <c r="F221" s="43" t="s">
        <v>342</v>
      </c>
      <c r="H221" s="67"/>
    </row>
    <row r="222" spans="1:8" s="48" customFormat="1" ht="34.5" customHeight="1" x14ac:dyDescent="0.2">
      <c r="A222" s="41" t="s">
        <v>668</v>
      </c>
      <c r="B222" s="53" t="s">
        <v>88</v>
      </c>
      <c r="C222" s="70" t="s">
        <v>275</v>
      </c>
      <c r="D222" s="45" t="s">
        <v>25</v>
      </c>
      <c r="E222" s="42">
        <v>100</v>
      </c>
      <c r="F222" s="43" t="s">
        <v>342</v>
      </c>
      <c r="H222" s="67"/>
    </row>
    <row r="223" spans="1:8" s="48" customFormat="1" ht="22.5" x14ac:dyDescent="0.2">
      <c r="A223" s="41" t="s">
        <v>669</v>
      </c>
      <c r="B223" s="53" t="s">
        <v>89</v>
      </c>
      <c r="C223" s="70" t="s">
        <v>262</v>
      </c>
      <c r="D223" s="45" t="s">
        <v>25</v>
      </c>
      <c r="E223" s="42">
        <v>100</v>
      </c>
      <c r="F223" s="43" t="s">
        <v>342</v>
      </c>
      <c r="H223" s="67"/>
    </row>
    <row r="224" spans="1:8" s="48" customFormat="1" ht="22.5" x14ac:dyDescent="0.2">
      <c r="A224" s="41" t="s">
        <v>670</v>
      </c>
      <c r="B224" s="53" t="s">
        <v>451</v>
      </c>
      <c r="C224" s="70" t="s">
        <v>452</v>
      </c>
      <c r="D224" s="45" t="s">
        <v>25</v>
      </c>
      <c r="E224" s="42">
        <v>150</v>
      </c>
      <c r="F224" s="43" t="s">
        <v>453</v>
      </c>
      <c r="H224" s="67"/>
    </row>
    <row r="225" spans="1:15" s="48" customFormat="1" ht="22.5" x14ac:dyDescent="0.2">
      <c r="A225" s="41" t="s">
        <v>671</v>
      </c>
      <c r="B225" s="53" t="s">
        <v>370</v>
      </c>
      <c r="C225" s="70" t="s">
        <v>371</v>
      </c>
      <c r="D225" s="45" t="s">
        <v>25</v>
      </c>
      <c r="E225" s="42">
        <v>10</v>
      </c>
      <c r="F225" s="43" t="s">
        <v>372</v>
      </c>
      <c r="H225" s="67"/>
    </row>
    <row r="226" spans="1:15" s="48" customFormat="1" ht="33.75" x14ac:dyDescent="0.2">
      <c r="A226" s="41" t="s">
        <v>672</v>
      </c>
      <c r="B226" s="53" t="s">
        <v>368</v>
      </c>
      <c r="C226" s="70" t="s">
        <v>369</v>
      </c>
      <c r="D226" s="41" t="s">
        <v>15</v>
      </c>
      <c r="E226" s="197">
        <v>3</v>
      </c>
      <c r="F226" s="43" t="s">
        <v>337</v>
      </c>
      <c r="H226" s="67"/>
    </row>
    <row r="227" spans="1:15" s="48" customFormat="1" ht="22.5" x14ac:dyDescent="0.2">
      <c r="A227" s="41" t="s">
        <v>673</v>
      </c>
      <c r="B227" s="53" t="s">
        <v>254</v>
      </c>
      <c r="C227" s="70" t="s">
        <v>255</v>
      </c>
      <c r="D227" s="41" t="s">
        <v>15</v>
      </c>
      <c r="E227" s="197">
        <v>3</v>
      </c>
      <c r="F227" s="43" t="s">
        <v>352</v>
      </c>
      <c r="H227" s="67"/>
    </row>
    <row r="228" spans="1:15" s="48" customFormat="1" ht="22.5" x14ac:dyDescent="0.2">
      <c r="A228" s="41" t="s">
        <v>674</v>
      </c>
      <c r="B228" s="53" t="s">
        <v>276</v>
      </c>
      <c r="C228" s="70" t="s">
        <v>444</v>
      </c>
      <c r="D228" s="41" t="s">
        <v>15</v>
      </c>
      <c r="E228" s="197">
        <v>11</v>
      </c>
      <c r="F228" s="43" t="s">
        <v>345</v>
      </c>
      <c r="H228" s="67"/>
    </row>
    <row r="229" spans="1:15" s="48" customFormat="1" ht="33.75" x14ac:dyDescent="0.2">
      <c r="A229" s="41" t="s">
        <v>675</v>
      </c>
      <c r="B229" s="53" t="s">
        <v>373</v>
      </c>
      <c r="C229" s="70" t="s">
        <v>374</v>
      </c>
      <c r="D229" s="41" t="s">
        <v>15</v>
      </c>
      <c r="E229" s="197">
        <v>8</v>
      </c>
      <c r="F229" s="43" t="s">
        <v>437</v>
      </c>
      <c r="H229" s="67"/>
    </row>
    <row r="230" spans="1:15" s="48" customFormat="1" ht="11.25" x14ac:dyDescent="0.2">
      <c r="A230" s="41" t="s">
        <v>676</v>
      </c>
      <c r="B230" s="16" t="s">
        <v>277</v>
      </c>
      <c r="C230" s="16" t="s">
        <v>278</v>
      </c>
      <c r="D230" s="41" t="s">
        <v>25</v>
      </c>
      <c r="E230" s="197">
        <v>120</v>
      </c>
      <c r="F230" s="43" t="s">
        <v>351</v>
      </c>
      <c r="H230" s="67"/>
    </row>
    <row r="231" spans="1:15" s="48" customFormat="1" ht="33.75" x14ac:dyDescent="0.2">
      <c r="A231" s="41" t="s">
        <v>680</v>
      </c>
      <c r="B231" s="53" t="s">
        <v>318</v>
      </c>
      <c r="C231" s="70" t="s">
        <v>279</v>
      </c>
      <c r="D231" s="41" t="s">
        <v>15</v>
      </c>
      <c r="E231" s="197">
        <v>2</v>
      </c>
      <c r="F231" s="43" t="s">
        <v>338</v>
      </c>
      <c r="H231" s="67"/>
    </row>
    <row r="232" spans="1:15" s="68" customFormat="1" ht="22.5" x14ac:dyDescent="0.2">
      <c r="A232" s="72" t="s">
        <v>678</v>
      </c>
      <c r="B232" s="45" t="s">
        <v>189</v>
      </c>
      <c r="C232" s="70" t="s">
        <v>190</v>
      </c>
      <c r="D232" s="41" t="s">
        <v>29</v>
      </c>
      <c r="E232" s="42">
        <v>3</v>
      </c>
      <c r="F232" s="43" t="s">
        <v>443</v>
      </c>
      <c r="G232" s="48"/>
      <c r="H232" s="67"/>
    </row>
    <row r="233" spans="1:15" s="68" customFormat="1" x14ac:dyDescent="0.2">
      <c r="A233" s="72" t="s">
        <v>679</v>
      </c>
      <c r="B233" s="184" t="s">
        <v>191</v>
      </c>
      <c r="C233" s="16" t="s">
        <v>192</v>
      </c>
      <c r="D233" s="41" t="s">
        <v>29</v>
      </c>
      <c r="E233" s="42">
        <v>3</v>
      </c>
      <c r="F233" s="43" t="s">
        <v>443</v>
      </c>
      <c r="G233" s="48"/>
      <c r="H233" s="67"/>
    </row>
    <row r="234" spans="1:15" s="68" customFormat="1" x14ac:dyDescent="0.2">
      <c r="A234" s="104"/>
      <c r="B234" s="105"/>
      <c r="C234" s="86" t="s">
        <v>0</v>
      </c>
      <c r="D234" s="85"/>
      <c r="E234" s="87"/>
      <c r="F234" s="305" t="s">
        <v>0</v>
      </c>
      <c r="G234" s="48"/>
      <c r="H234" s="67"/>
      <c r="I234" s="48"/>
      <c r="J234" s="48"/>
      <c r="K234" s="48"/>
      <c r="L234" s="48"/>
      <c r="M234" s="48"/>
      <c r="N234" s="48"/>
      <c r="O234" s="48"/>
    </row>
    <row r="235" spans="1:15" s="48" customFormat="1" ht="11.25" x14ac:dyDescent="0.2">
      <c r="A235" s="60">
        <v>13</v>
      </c>
      <c r="B235" s="46"/>
      <c r="C235" s="64" t="s">
        <v>104</v>
      </c>
      <c r="D235" s="45"/>
      <c r="E235" s="42"/>
      <c r="F235" s="43"/>
      <c r="H235" s="67"/>
    </row>
    <row r="236" spans="1:15" s="48" customFormat="1" ht="22.5" x14ac:dyDescent="0.2">
      <c r="A236" s="41" t="s">
        <v>77</v>
      </c>
      <c r="B236" s="69" t="s">
        <v>312</v>
      </c>
      <c r="C236" s="70" t="s">
        <v>313</v>
      </c>
      <c r="D236" s="41" t="s">
        <v>21</v>
      </c>
      <c r="E236" s="42">
        <v>45.57</v>
      </c>
      <c r="F236" s="43" t="s">
        <v>464</v>
      </c>
      <c r="H236" s="67"/>
    </row>
    <row r="237" spans="1:15" s="48" customFormat="1" ht="11.25" x14ac:dyDescent="0.2">
      <c r="A237" s="41"/>
      <c r="B237" s="53"/>
      <c r="C237" s="70"/>
      <c r="D237" s="41"/>
      <c r="E237" s="42"/>
      <c r="F237" s="43" t="s">
        <v>465</v>
      </c>
      <c r="H237" s="67"/>
    </row>
    <row r="238" spans="1:15" s="48" customFormat="1" ht="11.25" x14ac:dyDescent="0.2">
      <c r="A238" s="41"/>
      <c r="B238" s="53"/>
      <c r="C238" s="70"/>
      <c r="D238" s="41"/>
      <c r="E238" s="42"/>
      <c r="F238" s="43" t="s">
        <v>466</v>
      </c>
      <c r="H238" s="67"/>
    </row>
    <row r="239" spans="1:15" s="48" customFormat="1" ht="11.25" x14ac:dyDescent="0.2">
      <c r="A239" s="41" t="s">
        <v>78</v>
      </c>
      <c r="B239" s="15" t="s">
        <v>224</v>
      </c>
      <c r="C239" s="16" t="s">
        <v>225</v>
      </c>
      <c r="D239" s="41" t="s">
        <v>21</v>
      </c>
      <c r="E239" s="42">
        <v>45.57</v>
      </c>
      <c r="F239" s="43" t="s">
        <v>467</v>
      </c>
      <c r="H239" s="67"/>
    </row>
    <row r="240" spans="1:15" s="48" customFormat="1" ht="22.5" x14ac:dyDescent="0.2">
      <c r="A240" s="41" t="s">
        <v>113</v>
      </c>
      <c r="B240" s="47" t="s">
        <v>226</v>
      </c>
      <c r="C240" s="70" t="s">
        <v>227</v>
      </c>
      <c r="D240" s="41" t="s">
        <v>21</v>
      </c>
      <c r="E240" s="42">
        <v>131.77000000000001</v>
      </c>
      <c r="F240" s="43" t="s">
        <v>468</v>
      </c>
      <c r="H240" s="67"/>
    </row>
    <row r="241" spans="1:8" s="48" customFormat="1" ht="22.5" x14ac:dyDescent="0.2">
      <c r="A241" s="41" t="s">
        <v>114</v>
      </c>
      <c r="B241" s="53" t="s">
        <v>228</v>
      </c>
      <c r="C241" s="70" t="s">
        <v>229</v>
      </c>
      <c r="D241" s="41" t="s">
        <v>21</v>
      </c>
      <c r="E241" s="42">
        <v>140</v>
      </c>
      <c r="F241" s="43" t="s">
        <v>469</v>
      </c>
      <c r="H241" s="67"/>
    </row>
    <row r="242" spans="1:8" s="48" customFormat="1" ht="11.25" x14ac:dyDescent="0.2">
      <c r="A242" s="41" t="s">
        <v>115</v>
      </c>
      <c r="B242" s="16" t="s">
        <v>232</v>
      </c>
      <c r="C242" s="16" t="s">
        <v>233</v>
      </c>
      <c r="D242" s="41" t="s">
        <v>21</v>
      </c>
      <c r="E242" s="42">
        <v>10.08</v>
      </c>
      <c r="F242" s="43" t="s">
        <v>470</v>
      </c>
      <c r="H242" s="67"/>
    </row>
    <row r="243" spans="1:8" s="48" customFormat="1" ht="11.25" x14ac:dyDescent="0.2">
      <c r="A243" s="41" t="s">
        <v>116</v>
      </c>
      <c r="B243" s="16" t="s">
        <v>234</v>
      </c>
      <c r="C243" s="16" t="s">
        <v>235</v>
      </c>
      <c r="D243" s="41" t="s">
        <v>21</v>
      </c>
      <c r="E243" s="42">
        <v>9.27</v>
      </c>
      <c r="F243" s="43" t="s">
        <v>471</v>
      </c>
      <c r="H243" s="67"/>
    </row>
    <row r="244" spans="1:8" s="48" customFormat="1" ht="11.25" x14ac:dyDescent="0.2">
      <c r="A244" s="41"/>
      <c r="B244" s="16"/>
      <c r="C244" s="16"/>
      <c r="D244" s="41"/>
      <c r="E244" s="42"/>
      <c r="F244" s="43" t="s">
        <v>472</v>
      </c>
      <c r="H244" s="67"/>
    </row>
    <row r="245" spans="1:8" s="48" customFormat="1" ht="11.25" x14ac:dyDescent="0.2">
      <c r="A245" s="41"/>
      <c r="B245" s="16"/>
      <c r="C245" s="16"/>
      <c r="D245" s="41"/>
      <c r="E245" s="42"/>
      <c r="F245" s="43" t="s">
        <v>473</v>
      </c>
      <c r="H245" s="67"/>
    </row>
    <row r="246" spans="1:8" s="48" customFormat="1" ht="11.25" x14ac:dyDescent="0.2">
      <c r="A246" s="41" t="s">
        <v>117</v>
      </c>
      <c r="B246" s="16" t="s">
        <v>236</v>
      </c>
      <c r="C246" s="16" t="s">
        <v>484</v>
      </c>
      <c r="D246" s="41" t="s">
        <v>21</v>
      </c>
      <c r="E246" s="42">
        <v>17.329999999999998</v>
      </c>
      <c r="F246" s="43" t="s">
        <v>476</v>
      </c>
      <c r="H246" s="67"/>
    </row>
    <row r="247" spans="1:8" s="48" customFormat="1" ht="11.25" x14ac:dyDescent="0.2">
      <c r="A247" s="41"/>
      <c r="B247" s="16"/>
      <c r="C247" s="16"/>
      <c r="D247" s="41"/>
      <c r="E247" s="42"/>
      <c r="F247" s="43" t="s">
        <v>478</v>
      </c>
      <c r="H247" s="67"/>
    </row>
    <row r="248" spans="1:8" s="48" customFormat="1" ht="11.25" x14ac:dyDescent="0.2">
      <c r="A248" s="41"/>
      <c r="B248" s="16"/>
      <c r="C248" s="16"/>
      <c r="D248" s="41"/>
      <c r="E248" s="42"/>
      <c r="F248" s="43" t="s">
        <v>477</v>
      </c>
      <c r="H248" s="67"/>
    </row>
    <row r="249" spans="1:8" s="48" customFormat="1" ht="11.25" x14ac:dyDescent="0.2">
      <c r="A249" s="41"/>
      <c r="B249" s="16"/>
      <c r="C249" s="16"/>
      <c r="D249" s="41"/>
      <c r="E249" s="42"/>
      <c r="F249" s="43" t="s">
        <v>479</v>
      </c>
      <c r="H249" s="67"/>
    </row>
    <row r="250" spans="1:8" s="48" customFormat="1" ht="11.25" x14ac:dyDescent="0.2">
      <c r="A250" s="41"/>
      <c r="B250" s="16"/>
      <c r="C250" s="16"/>
      <c r="D250" s="41"/>
      <c r="E250" s="42"/>
      <c r="F250" s="43" t="s">
        <v>480</v>
      </c>
      <c r="H250" s="67"/>
    </row>
    <row r="251" spans="1:8" s="48" customFormat="1" ht="11.25" x14ac:dyDescent="0.2">
      <c r="A251" s="41"/>
      <c r="B251" s="16"/>
      <c r="C251" s="16"/>
      <c r="D251" s="41"/>
      <c r="E251" s="42"/>
      <c r="F251" s="43" t="s">
        <v>481</v>
      </c>
      <c r="H251" s="67"/>
    </row>
    <row r="252" spans="1:8" s="48" customFormat="1" ht="11.25" x14ac:dyDescent="0.2">
      <c r="A252" s="41"/>
      <c r="B252" s="16"/>
      <c r="C252" s="16"/>
      <c r="D252" s="41"/>
      <c r="E252" s="42"/>
      <c r="F252" s="43" t="s">
        <v>482</v>
      </c>
      <c r="H252" s="67"/>
    </row>
    <row r="253" spans="1:8" s="48" customFormat="1" ht="22.5" x14ac:dyDescent="0.2">
      <c r="A253" s="41" t="s">
        <v>118</v>
      </c>
      <c r="B253" s="53" t="s">
        <v>237</v>
      </c>
      <c r="C253" s="70" t="s">
        <v>238</v>
      </c>
      <c r="D253" s="41" t="s">
        <v>15</v>
      </c>
      <c r="E253" s="42">
        <v>4</v>
      </c>
      <c r="F253" s="43" t="s">
        <v>474</v>
      </c>
      <c r="H253" s="67"/>
    </row>
    <row r="254" spans="1:8" s="48" customFormat="1" ht="22.5" x14ac:dyDescent="0.2">
      <c r="A254" s="41" t="s">
        <v>140</v>
      </c>
      <c r="B254" s="53" t="s">
        <v>239</v>
      </c>
      <c r="C254" s="70" t="s">
        <v>240</v>
      </c>
      <c r="D254" s="41" t="s">
        <v>15</v>
      </c>
      <c r="E254" s="42">
        <v>3</v>
      </c>
      <c r="F254" s="43" t="s">
        <v>475</v>
      </c>
      <c r="H254" s="67"/>
    </row>
    <row r="255" spans="1:8" s="48" customFormat="1" ht="33.75" x14ac:dyDescent="0.2">
      <c r="A255" s="41" t="s">
        <v>119</v>
      </c>
      <c r="B255" s="41" t="s">
        <v>230</v>
      </c>
      <c r="C255" s="55" t="s">
        <v>231</v>
      </c>
      <c r="D255" s="41" t="s">
        <v>29</v>
      </c>
      <c r="E255" s="42">
        <v>35</v>
      </c>
      <c r="F255" s="43"/>
      <c r="H255" s="67"/>
    </row>
    <row r="256" spans="1:8" s="48" customFormat="1" ht="11.25" x14ac:dyDescent="0.2">
      <c r="A256" s="41"/>
      <c r="B256" s="46"/>
      <c r="C256" s="50"/>
      <c r="D256" s="41"/>
      <c r="E256" s="42"/>
      <c r="F256" s="43"/>
      <c r="H256" s="67"/>
    </row>
    <row r="257" spans="1:15" s="48" customFormat="1" x14ac:dyDescent="0.2">
      <c r="A257" s="196"/>
      <c r="B257" s="308"/>
      <c r="C257" s="309"/>
      <c r="D257" s="186"/>
      <c r="E257" s="307" t="s">
        <v>0</v>
      </c>
      <c r="F257" s="305"/>
      <c r="H257" s="67"/>
      <c r="I257" s="29"/>
      <c r="J257" s="29"/>
      <c r="K257" s="29"/>
      <c r="L257" s="29"/>
      <c r="M257" s="29"/>
      <c r="N257" s="29"/>
      <c r="O257" s="29"/>
    </row>
    <row r="258" spans="1:15" s="68" customFormat="1" x14ac:dyDescent="0.2">
      <c r="A258" s="183"/>
      <c r="B258" s="46"/>
      <c r="C258" s="64" t="s">
        <v>0</v>
      </c>
      <c r="D258" s="93"/>
      <c r="E258" s="94"/>
      <c r="F258" s="43" t="s">
        <v>0</v>
      </c>
      <c r="G258" s="48"/>
      <c r="H258" s="67"/>
      <c r="I258" s="48"/>
      <c r="J258" s="48"/>
      <c r="K258" s="48"/>
      <c r="L258" s="48"/>
      <c r="M258" s="48"/>
      <c r="N258" s="48"/>
      <c r="O258" s="48"/>
    </row>
    <row r="259" spans="1:15" s="68" customFormat="1" x14ac:dyDescent="0.2">
      <c r="A259" s="183"/>
      <c r="B259" s="46"/>
      <c r="C259" s="64"/>
      <c r="D259" s="93"/>
      <c r="E259" s="94"/>
      <c r="F259" s="43"/>
      <c r="G259" s="48"/>
      <c r="H259" s="67"/>
      <c r="I259" s="48"/>
      <c r="J259" s="48"/>
      <c r="K259" s="48"/>
      <c r="L259" s="48"/>
      <c r="M259" s="48"/>
      <c r="N259" s="48"/>
      <c r="O259" s="48"/>
    </row>
    <row r="260" spans="1:15" s="68" customFormat="1" x14ac:dyDescent="0.2">
      <c r="A260" s="93"/>
      <c r="B260" s="49"/>
      <c r="C260" s="64" t="s">
        <v>0</v>
      </c>
      <c r="D260" s="93"/>
      <c r="E260" s="94"/>
      <c r="F260" s="43" t="s">
        <v>0</v>
      </c>
      <c r="G260" s="115" t="s">
        <v>0</v>
      </c>
      <c r="H260" s="67"/>
    </row>
    <row r="261" spans="1:15" s="48" customFormat="1" ht="11.25" x14ac:dyDescent="0.2">
      <c r="A261" s="41"/>
      <c r="B261" s="46"/>
      <c r="C261" s="64"/>
      <c r="D261" s="45"/>
      <c r="E261" s="42"/>
      <c r="F261" s="43" t="s">
        <v>0</v>
      </c>
      <c r="H261" s="67"/>
    </row>
    <row r="262" spans="1:15" s="68" customFormat="1" x14ac:dyDescent="0.2">
      <c r="A262" s="116"/>
      <c r="B262" s="117"/>
      <c r="C262" s="118"/>
      <c r="D262" s="116"/>
      <c r="E262" s="119"/>
      <c r="F262" s="43"/>
      <c r="G262" s="48"/>
      <c r="H262" s="67"/>
    </row>
    <row r="263" spans="1:15" s="68" customFormat="1" x14ac:dyDescent="0.2">
      <c r="A263" s="116"/>
      <c r="B263" s="117"/>
      <c r="C263" s="118" t="s">
        <v>0</v>
      </c>
      <c r="D263" s="116"/>
      <c r="E263" s="119"/>
      <c r="F263" s="43" t="s">
        <v>0</v>
      </c>
      <c r="G263" s="115" t="s">
        <v>0</v>
      </c>
      <c r="H263" s="67"/>
    </row>
    <row r="264" spans="1:15" s="68" customFormat="1" x14ac:dyDescent="0.2">
      <c r="A264" s="93"/>
      <c r="B264" s="49"/>
      <c r="C264" s="64" t="s">
        <v>0</v>
      </c>
      <c r="D264" s="93"/>
      <c r="E264" s="94"/>
      <c r="F264" s="43" t="s">
        <v>0</v>
      </c>
      <c r="G264" s="115" t="s">
        <v>0</v>
      </c>
      <c r="H264" s="67"/>
    </row>
    <row r="265" spans="1:15" s="68" customFormat="1" x14ac:dyDescent="0.2">
      <c r="A265" s="137" t="s">
        <v>0</v>
      </c>
      <c r="B265" s="138"/>
      <c r="C265" s="139" t="s">
        <v>0</v>
      </c>
      <c r="D265" s="140"/>
      <c r="E265" s="122"/>
      <c r="F265" s="304"/>
      <c r="G265" s="48"/>
      <c r="H265" s="67"/>
    </row>
    <row r="266" spans="1:15" s="68" customFormat="1" x14ac:dyDescent="0.2">
      <c r="B266" s="48"/>
      <c r="C266" s="96" t="s">
        <v>0</v>
      </c>
      <c r="E266" s="125"/>
      <c r="F266" s="67"/>
      <c r="G266" s="48"/>
      <c r="H266" s="67"/>
    </row>
    <row r="267" spans="1:15" s="68" customFormat="1" x14ac:dyDescent="0.2">
      <c r="B267" s="48"/>
      <c r="C267" s="96" t="s">
        <v>0</v>
      </c>
      <c r="E267" s="125"/>
      <c r="F267" s="67"/>
      <c r="G267" s="48"/>
      <c r="H267" s="67"/>
    </row>
    <row r="268" spans="1:15" s="68" customFormat="1" x14ac:dyDescent="0.2">
      <c r="B268" s="48"/>
      <c r="C268" s="96" t="s">
        <v>0</v>
      </c>
      <c r="E268" s="125"/>
      <c r="F268" s="67"/>
      <c r="G268" s="48"/>
      <c r="H268" s="67"/>
      <c r="I268" s="29"/>
      <c r="J268" s="29"/>
      <c r="K268" s="29"/>
      <c r="L268" s="29"/>
      <c r="M268" s="29"/>
      <c r="N268" s="29"/>
      <c r="O268" s="29"/>
    </row>
    <row r="269" spans="1:15" s="68" customFormat="1" x14ac:dyDescent="0.2">
      <c r="B269" s="48"/>
      <c r="C269" s="96" t="s">
        <v>0</v>
      </c>
      <c r="E269" s="125"/>
      <c r="F269" s="67"/>
      <c r="G269" s="48"/>
      <c r="H269" s="67"/>
      <c r="I269" s="29"/>
      <c r="J269" s="29"/>
      <c r="K269" s="29"/>
      <c r="L269" s="29"/>
      <c r="M269" s="29"/>
      <c r="N269" s="29"/>
      <c r="O269" s="29"/>
    </row>
    <row r="270" spans="1:15" s="68" customFormat="1" x14ac:dyDescent="0.2">
      <c r="B270" s="48"/>
      <c r="C270" s="96" t="s">
        <v>0</v>
      </c>
      <c r="E270" s="125"/>
      <c r="F270" s="67"/>
      <c r="G270" s="48"/>
      <c r="H270" s="67"/>
      <c r="I270" s="29"/>
      <c r="J270" s="29"/>
      <c r="K270" s="29"/>
      <c r="L270" s="29"/>
      <c r="M270" s="29"/>
      <c r="N270" s="29"/>
      <c r="O270" s="29"/>
    </row>
    <row r="271" spans="1:15" s="68" customFormat="1" x14ac:dyDescent="0.2">
      <c r="B271" s="48"/>
      <c r="C271" s="96" t="s">
        <v>0</v>
      </c>
      <c r="E271" s="125"/>
      <c r="F271" s="67"/>
      <c r="G271" s="48"/>
      <c r="H271" s="67"/>
      <c r="I271" s="29"/>
      <c r="J271" s="29"/>
      <c r="K271" s="29"/>
      <c r="L271" s="29"/>
      <c r="M271" s="29"/>
      <c r="N271" s="29"/>
      <c r="O271" s="29"/>
    </row>
    <row r="272" spans="1:15" s="68" customFormat="1" x14ac:dyDescent="0.2">
      <c r="B272" s="48"/>
      <c r="C272" s="96" t="s">
        <v>0</v>
      </c>
      <c r="E272" s="125"/>
      <c r="F272" s="67"/>
      <c r="G272" s="48"/>
      <c r="H272" s="67"/>
      <c r="I272" s="29"/>
      <c r="J272" s="29"/>
      <c r="K272" s="29"/>
      <c r="L272" s="29"/>
      <c r="M272" s="29"/>
      <c r="N272" s="29"/>
      <c r="O272" s="29"/>
    </row>
    <row r="273" spans="2:8" x14ac:dyDescent="0.2">
      <c r="C273" s="40" t="s">
        <v>0</v>
      </c>
    </row>
    <row r="274" spans="2:8" x14ac:dyDescent="0.2">
      <c r="C274" s="142" t="s">
        <v>0</v>
      </c>
    </row>
    <row r="275" spans="2:8" x14ac:dyDescent="0.2">
      <c r="B275" s="29"/>
      <c r="C275" s="142" t="s">
        <v>0</v>
      </c>
      <c r="F275" s="29"/>
      <c r="G275" s="29"/>
      <c r="H275" s="29"/>
    </row>
    <row r="276" spans="2:8" x14ac:dyDescent="0.2">
      <c r="B276" s="29"/>
      <c r="C276" s="142" t="s">
        <v>0</v>
      </c>
      <c r="F276" s="29"/>
      <c r="G276" s="29"/>
      <c r="H276" s="29"/>
    </row>
  </sheetData>
  <pageMargins left="0.43307086614173229" right="0.31496062992125984" top="0.39370078740157483" bottom="0.3937007874015748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</sheetPr>
  <dimension ref="A1:O11"/>
  <sheetViews>
    <sheetView zoomScaleNormal="100" zoomScaleSheetLayoutView="85" workbookViewId="0">
      <selection activeCell="J17" sqref="J17"/>
    </sheetView>
  </sheetViews>
  <sheetFormatPr defaultRowHeight="12.75" x14ac:dyDescent="0.2"/>
  <cols>
    <col min="1" max="1" width="8.7109375" style="29" bestFit="1" customWidth="1"/>
    <col min="2" max="2" width="15.140625" style="69" bestFit="1" customWidth="1"/>
    <col min="3" max="3" width="57" style="29" bestFit="1" customWidth="1"/>
    <col min="4" max="4" width="6.28515625" style="29" bestFit="1" customWidth="1"/>
    <col min="5" max="5" width="26.28515625" style="29" bestFit="1" customWidth="1"/>
    <col min="6" max="6" width="23.42578125" style="134" bestFit="1" customWidth="1"/>
    <col min="7" max="7" width="2" style="69" customWidth="1"/>
    <col min="8" max="8" width="3.42578125" style="74" bestFit="1" customWidth="1"/>
    <col min="9" max="16384" width="9.140625" style="29"/>
  </cols>
  <sheetData>
    <row r="1" spans="1:15" ht="23.25" x14ac:dyDescent="0.2">
      <c r="C1" s="73" t="s">
        <v>0</v>
      </c>
    </row>
    <row r="2" spans="1:15" ht="23.25" x14ac:dyDescent="0.2">
      <c r="C2" s="73"/>
    </row>
    <row r="3" spans="1:15" x14ac:dyDescent="0.2">
      <c r="I3" s="48"/>
      <c r="J3" s="48"/>
      <c r="K3" s="48"/>
      <c r="L3" s="48"/>
      <c r="M3" s="48"/>
      <c r="N3" s="48"/>
      <c r="O3" s="48"/>
    </row>
    <row r="4" spans="1:15" x14ac:dyDescent="0.2">
      <c r="H4" s="79" t="s">
        <v>0</v>
      </c>
      <c r="I4" s="48"/>
      <c r="J4" s="48"/>
      <c r="K4" s="48"/>
      <c r="L4" s="48"/>
      <c r="M4" s="48"/>
      <c r="N4" s="48"/>
      <c r="O4" s="48"/>
    </row>
    <row r="5" spans="1:15" x14ac:dyDescent="0.2">
      <c r="H5" s="195"/>
      <c r="I5" s="48"/>
      <c r="J5" s="48"/>
      <c r="K5" s="48"/>
      <c r="L5" s="48"/>
      <c r="M5" s="48"/>
      <c r="N5" s="48"/>
      <c r="O5" s="48"/>
    </row>
    <row r="6" spans="1:15" s="68" customFormat="1" x14ac:dyDescent="0.2">
      <c r="A6" s="29"/>
      <c r="B6" s="69"/>
      <c r="C6" s="29"/>
      <c r="D6" s="29"/>
      <c r="E6" s="29"/>
      <c r="F6" s="134"/>
      <c r="G6" s="48"/>
      <c r="H6" s="67"/>
    </row>
    <row r="7" spans="1:15" s="207" customFormat="1" ht="15" x14ac:dyDescent="0.2">
      <c r="A7" s="319" t="s">
        <v>710</v>
      </c>
      <c r="B7" s="319"/>
      <c r="C7" s="319"/>
      <c r="D7" s="319"/>
      <c r="E7" s="319"/>
      <c r="F7" s="319"/>
      <c r="G7" s="319"/>
      <c r="H7" s="97"/>
    </row>
    <row r="8" spans="1:15" ht="15" x14ac:dyDescent="0.2">
      <c r="A8" s="319" t="s">
        <v>709</v>
      </c>
      <c r="B8" s="319"/>
      <c r="C8" s="319"/>
      <c r="D8" s="319"/>
      <c r="E8" s="319"/>
      <c r="F8" s="319"/>
      <c r="G8" s="319"/>
    </row>
    <row r="9" spans="1:15" x14ac:dyDescent="0.2">
      <c r="A9" s="314" t="s">
        <v>703</v>
      </c>
      <c r="B9" s="314" t="s">
        <v>704</v>
      </c>
      <c r="C9" s="314" t="s">
        <v>390</v>
      </c>
      <c r="D9" s="314" t="s">
        <v>15</v>
      </c>
      <c r="E9" s="312" t="s">
        <v>701</v>
      </c>
      <c r="F9" s="313" t="s">
        <v>702</v>
      </c>
    </row>
    <row r="10" spans="1:15" ht="22.5" x14ac:dyDescent="0.2">
      <c r="A10" s="49" t="s">
        <v>27</v>
      </c>
      <c r="B10" s="184" t="s">
        <v>281</v>
      </c>
      <c r="C10" s="203" t="s">
        <v>282</v>
      </c>
      <c r="D10" s="41" t="s">
        <v>25</v>
      </c>
      <c r="E10" s="42">
        <f>(PLANILHA!E17)</f>
        <v>270</v>
      </c>
      <c r="F10" s="13">
        <f>(E10/2)</f>
        <v>135</v>
      </c>
    </row>
    <row r="11" spans="1:15" ht="22.5" x14ac:dyDescent="0.2">
      <c r="A11" s="45" t="s">
        <v>32</v>
      </c>
      <c r="B11" s="45" t="s">
        <v>67</v>
      </c>
      <c r="C11" s="70" t="s">
        <v>417</v>
      </c>
      <c r="D11" s="41" t="s">
        <v>21</v>
      </c>
      <c r="E11" s="42">
        <f>(PLANILHA!E58)</f>
        <v>349.23</v>
      </c>
      <c r="F11" s="13">
        <f>(E11/2)</f>
        <v>174.61500000000001</v>
      </c>
    </row>
  </sheetData>
  <mergeCells count="2">
    <mergeCell ref="A7:G7"/>
    <mergeCell ref="A8:G8"/>
  </mergeCells>
  <pageMargins left="0.59055118110236227" right="0.51181102362204722" top="0.78740157480314965" bottom="0.78740157480314965" header="0.31496062992125984" footer="0.31496062992125984"/>
  <pageSetup paperSize="9" scale="67" orientation="portrait" r:id="rId1"/>
  <rowBreaks count="1" manualBreakCount="1">
    <brk id="40" max="5" man="1"/>
  </rowBreaks>
  <colBreaks count="1" manualBreakCount="1">
    <brk id="6" max="5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  <pageSetUpPr fitToPage="1"/>
  </sheetPr>
  <dimension ref="A1:Q233"/>
  <sheetViews>
    <sheetView tabSelected="1" zoomScaleNormal="100" zoomScaleSheetLayoutView="70" workbookViewId="0">
      <selection activeCell="K11" sqref="K11"/>
    </sheetView>
  </sheetViews>
  <sheetFormatPr defaultRowHeight="12.75" x14ac:dyDescent="0.2"/>
  <cols>
    <col min="1" max="1" width="7.5703125" style="29" customWidth="1"/>
    <col min="2" max="2" width="16.5703125" style="69" customWidth="1"/>
    <col min="3" max="3" width="57.7109375" style="29" customWidth="1"/>
    <col min="4" max="4" width="6.42578125" style="29" customWidth="1"/>
    <col min="5" max="5" width="8" style="133" customWidth="1"/>
    <col min="6" max="6" width="8.7109375" style="127" customWidth="1"/>
    <col min="7" max="7" width="9.85546875" style="134" customWidth="1"/>
    <col min="8" max="8" width="11.5703125" style="134" customWidth="1"/>
    <col min="9" max="9" width="2" style="69" customWidth="1"/>
    <col min="10" max="10" width="12.42578125" style="74" customWidth="1"/>
    <col min="11" max="16384" width="9.140625" style="29"/>
  </cols>
  <sheetData>
    <row r="1" spans="1:17" x14ac:dyDescent="0.2">
      <c r="A1" s="69" t="s">
        <v>1</v>
      </c>
      <c r="B1" s="130" t="s">
        <v>0</v>
      </c>
      <c r="C1" s="299" t="s">
        <v>709</v>
      </c>
      <c r="E1" s="77" t="s">
        <v>0</v>
      </c>
      <c r="F1" s="75" t="s">
        <v>125</v>
      </c>
      <c r="G1" s="135">
        <v>45292</v>
      </c>
      <c r="H1" s="135"/>
    </row>
    <row r="2" spans="1:17" x14ac:dyDescent="0.2">
      <c r="A2" s="69" t="s">
        <v>2</v>
      </c>
      <c r="B2" s="40" t="s">
        <v>0</v>
      </c>
      <c r="C2" s="299" t="s">
        <v>419</v>
      </c>
      <c r="F2" s="76" t="s">
        <v>127</v>
      </c>
      <c r="G2" s="136">
        <v>0.28489999999999999</v>
      </c>
      <c r="H2" s="136"/>
    </row>
    <row r="3" spans="1:17" x14ac:dyDescent="0.2">
      <c r="A3" s="69" t="s">
        <v>147</v>
      </c>
      <c r="B3" s="40" t="s">
        <v>0</v>
      </c>
      <c r="C3" s="300"/>
      <c r="F3" s="76" t="s">
        <v>126</v>
      </c>
      <c r="G3" s="77" t="s">
        <v>3</v>
      </c>
      <c r="H3" s="77"/>
    </row>
    <row r="4" spans="1:17" x14ac:dyDescent="0.2">
      <c r="A4" s="69" t="s">
        <v>4</v>
      </c>
      <c r="B4" s="130" t="s">
        <v>0</v>
      </c>
      <c r="C4" s="299" t="s">
        <v>716</v>
      </c>
      <c r="D4" s="69" t="s">
        <v>0</v>
      </c>
      <c r="E4" s="77" t="s">
        <v>0</v>
      </c>
      <c r="F4" s="76" t="s">
        <v>146</v>
      </c>
      <c r="G4" s="77">
        <v>131.78</v>
      </c>
      <c r="H4" s="77"/>
    </row>
    <row r="5" spans="1:17" x14ac:dyDescent="0.2">
      <c r="A5" s="69"/>
      <c r="C5" s="40"/>
      <c r="F5" s="74" t="s">
        <v>128</v>
      </c>
      <c r="G5" s="76">
        <f>(H215)</f>
        <v>0</v>
      </c>
      <c r="H5" s="76"/>
    </row>
    <row r="6" spans="1:17" x14ac:dyDescent="0.2">
      <c r="A6" s="190"/>
      <c r="B6" s="191" t="s">
        <v>158</v>
      </c>
      <c r="C6" s="192"/>
      <c r="D6" s="190"/>
      <c r="E6" s="193" t="s">
        <v>0</v>
      </c>
      <c r="F6" s="78" t="s">
        <v>124</v>
      </c>
      <c r="G6" s="78" t="s">
        <v>124</v>
      </c>
      <c r="H6" s="78" t="s">
        <v>132</v>
      </c>
    </row>
    <row r="7" spans="1:17" x14ac:dyDescent="0.2">
      <c r="A7" s="132" t="s">
        <v>14</v>
      </c>
      <c r="B7" s="194" t="s">
        <v>159</v>
      </c>
      <c r="C7" s="194" t="s">
        <v>108</v>
      </c>
      <c r="D7" s="132" t="s">
        <v>15</v>
      </c>
      <c r="E7" s="80" t="s">
        <v>123</v>
      </c>
      <c r="F7" s="80" t="s">
        <v>16</v>
      </c>
      <c r="G7" s="80" t="s">
        <v>106</v>
      </c>
      <c r="H7" s="80" t="s">
        <v>0</v>
      </c>
      <c r="K7" s="48"/>
      <c r="L7" s="48"/>
      <c r="M7" s="48"/>
      <c r="N7" s="48"/>
      <c r="O7" s="48"/>
      <c r="P7" s="48"/>
      <c r="Q7" s="48"/>
    </row>
    <row r="8" spans="1:17" x14ac:dyDescent="0.2">
      <c r="A8" s="81" t="s">
        <v>19</v>
      </c>
      <c r="B8" s="82"/>
      <c r="C8" s="83" t="s">
        <v>100</v>
      </c>
      <c r="D8" s="199"/>
      <c r="E8" s="200"/>
      <c r="F8" s="84"/>
      <c r="G8" s="201"/>
      <c r="H8" s="201"/>
      <c r="J8" s="79" t="s">
        <v>0</v>
      </c>
      <c r="K8" s="48"/>
      <c r="L8" s="48"/>
      <c r="M8" s="48"/>
      <c r="N8" s="48"/>
      <c r="O8" s="48"/>
      <c r="P8" s="48"/>
      <c r="Q8" s="48"/>
    </row>
    <row r="9" spans="1:17" x14ac:dyDescent="0.2">
      <c r="A9" s="45" t="s">
        <v>20</v>
      </c>
      <c r="B9" s="47" t="s">
        <v>289</v>
      </c>
      <c r="C9" s="47" t="s">
        <v>280</v>
      </c>
      <c r="D9" s="41" t="s">
        <v>21</v>
      </c>
      <c r="E9" s="42">
        <f>('MEMORIAL DE CALCULO'!E11)</f>
        <v>423.44</v>
      </c>
      <c r="F9" s="52"/>
      <c r="G9" s="13"/>
      <c r="H9" s="13"/>
      <c r="J9" s="195"/>
      <c r="K9" s="48"/>
      <c r="L9" s="48"/>
      <c r="M9" s="48"/>
      <c r="N9" s="48"/>
      <c r="O9" s="48"/>
      <c r="P9" s="48"/>
      <c r="Q9" s="48"/>
    </row>
    <row r="10" spans="1:17" x14ac:dyDescent="0.2">
      <c r="A10" s="45" t="s">
        <v>133</v>
      </c>
      <c r="B10" s="202" t="s">
        <v>165</v>
      </c>
      <c r="C10" s="16" t="s">
        <v>164</v>
      </c>
      <c r="D10" s="45" t="s">
        <v>21</v>
      </c>
      <c r="E10" s="42">
        <f>('MEMORIAL DE CALCULO'!E12)</f>
        <v>4.5</v>
      </c>
      <c r="F10" s="43"/>
      <c r="G10" s="13"/>
      <c r="H10" s="13"/>
      <c r="K10" s="68"/>
      <c r="L10" s="68"/>
      <c r="M10" s="68"/>
      <c r="N10" s="68"/>
      <c r="O10" s="68"/>
      <c r="P10" s="68"/>
      <c r="Q10" s="68"/>
    </row>
    <row r="11" spans="1:17" s="48" customFormat="1" ht="22.5" x14ac:dyDescent="0.2">
      <c r="A11" s="45" t="s">
        <v>22</v>
      </c>
      <c r="B11" s="53" t="s">
        <v>290</v>
      </c>
      <c r="C11" s="70" t="s">
        <v>53</v>
      </c>
      <c r="D11" s="41" t="s">
        <v>25</v>
      </c>
      <c r="E11" s="42">
        <f>('MEMORIAL DE CALCULO'!E13)</f>
        <v>68.31</v>
      </c>
      <c r="F11" s="59"/>
      <c r="G11" s="13"/>
      <c r="H11" s="13"/>
      <c r="J11" s="67"/>
    </row>
    <row r="12" spans="1:17" s="69" customFormat="1" ht="22.5" x14ac:dyDescent="0.2">
      <c r="A12" s="45" t="s">
        <v>23</v>
      </c>
      <c r="B12" s="53" t="s">
        <v>294</v>
      </c>
      <c r="C12" s="203" t="s">
        <v>295</v>
      </c>
      <c r="D12" s="41" t="s">
        <v>296</v>
      </c>
      <c r="E12" s="42">
        <f>('MEMORIAL DE CALCULO'!E14)</f>
        <v>5</v>
      </c>
      <c r="F12" s="59"/>
      <c r="G12" s="13"/>
      <c r="H12" s="13"/>
      <c r="J12" s="74"/>
      <c r="K12" s="48"/>
      <c r="L12" s="48"/>
      <c r="M12" s="48"/>
      <c r="N12" s="48"/>
      <c r="O12" s="48"/>
      <c r="P12" s="48"/>
      <c r="Q12" s="48"/>
    </row>
    <row r="13" spans="1:17" s="48" customFormat="1" x14ac:dyDescent="0.2">
      <c r="A13" s="45" t="s">
        <v>24</v>
      </c>
      <c r="B13" s="202" t="s">
        <v>166</v>
      </c>
      <c r="C13" s="203" t="s">
        <v>326</v>
      </c>
      <c r="D13" s="41" t="s">
        <v>167</v>
      </c>
      <c r="E13" s="42">
        <f>('MEMORIAL DE CALCULO'!E15)</f>
        <v>1</v>
      </c>
      <c r="F13" s="59"/>
      <c r="G13" s="13"/>
      <c r="H13" s="13"/>
      <c r="J13" s="67"/>
      <c r="K13" s="68"/>
      <c r="L13" s="68"/>
      <c r="M13" s="68"/>
      <c r="N13" s="68"/>
      <c r="O13" s="68"/>
      <c r="P13" s="68"/>
      <c r="Q13" s="68"/>
    </row>
    <row r="14" spans="1:17" s="48" customFormat="1" ht="11.25" x14ac:dyDescent="0.2">
      <c r="A14" s="45" t="s">
        <v>170</v>
      </c>
      <c r="B14" s="202" t="s">
        <v>168</v>
      </c>
      <c r="C14" s="203" t="s">
        <v>169</v>
      </c>
      <c r="D14" s="41" t="s">
        <v>167</v>
      </c>
      <c r="E14" s="42">
        <f>('MEMORIAL DE CALCULO'!E16)</f>
        <v>1</v>
      </c>
      <c r="F14" s="59"/>
      <c r="G14" s="13"/>
      <c r="H14" s="13"/>
      <c r="J14" s="67"/>
    </row>
    <row r="15" spans="1:17" s="48" customFormat="1" x14ac:dyDescent="0.2">
      <c r="A15" s="85"/>
      <c r="B15" s="196"/>
      <c r="C15" s="86" t="s">
        <v>0</v>
      </c>
      <c r="D15" s="85"/>
      <c r="E15" s="87"/>
      <c r="F15" s="88" t="s">
        <v>0</v>
      </c>
      <c r="G15" s="89" t="s">
        <v>107</v>
      </c>
      <c r="H15" s="90">
        <f>SUM(H9:H14)</f>
        <v>0</v>
      </c>
      <c r="J15" s="67"/>
    </row>
    <row r="16" spans="1:17" s="48" customFormat="1" x14ac:dyDescent="0.2">
      <c r="A16" s="54" t="s">
        <v>26</v>
      </c>
      <c r="B16" s="204"/>
      <c r="C16" s="118" t="s">
        <v>31</v>
      </c>
      <c r="D16" s="116"/>
      <c r="E16" s="119"/>
      <c r="F16" s="205"/>
      <c r="G16" s="51"/>
      <c r="H16" s="51"/>
      <c r="J16" s="67"/>
    </row>
    <row r="17" spans="1:17" s="68" customFormat="1" ht="22.5" x14ac:dyDescent="0.2">
      <c r="A17" s="49" t="s">
        <v>27</v>
      </c>
      <c r="B17" s="184" t="s">
        <v>281</v>
      </c>
      <c r="C17" s="203" t="s">
        <v>282</v>
      </c>
      <c r="D17" s="41" t="s">
        <v>25</v>
      </c>
      <c r="E17" s="42">
        <f>('MEMORIAL DE CALCULO'!E19)</f>
        <v>270</v>
      </c>
      <c r="F17" s="43"/>
      <c r="G17" s="13"/>
      <c r="H17" s="13"/>
      <c r="I17" s="48"/>
      <c r="J17" s="91"/>
      <c r="K17" s="48"/>
      <c r="L17" s="48"/>
      <c r="M17" s="48"/>
      <c r="N17" s="48"/>
      <c r="O17" s="48"/>
      <c r="P17" s="48"/>
      <c r="Q17" s="48"/>
    </row>
    <row r="18" spans="1:17" s="68" customFormat="1" ht="22.5" x14ac:dyDescent="0.2">
      <c r="A18" s="49" t="s">
        <v>134</v>
      </c>
      <c r="B18" s="184" t="s">
        <v>174</v>
      </c>
      <c r="C18" s="203" t="s">
        <v>175</v>
      </c>
      <c r="D18" s="41" t="s">
        <v>29</v>
      </c>
      <c r="E18" s="42">
        <f>('MEMORIAL DE CALCULO'!E20)</f>
        <v>25.55</v>
      </c>
      <c r="F18" s="59"/>
      <c r="G18" s="13"/>
      <c r="H18" s="13"/>
      <c r="I18" s="48"/>
      <c r="J18" s="67"/>
      <c r="K18" s="48"/>
      <c r="L18" s="48"/>
      <c r="M18" s="48"/>
      <c r="N18" s="48"/>
      <c r="O18" s="48"/>
      <c r="P18" s="48"/>
      <c r="Q18" s="48"/>
    </row>
    <row r="19" spans="1:17" s="68" customFormat="1" ht="22.5" x14ac:dyDescent="0.2">
      <c r="A19" s="49" t="s">
        <v>171</v>
      </c>
      <c r="B19" s="53" t="s">
        <v>291</v>
      </c>
      <c r="C19" s="70" t="s">
        <v>55</v>
      </c>
      <c r="D19" s="45" t="s">
        <v>21</v>
      </c>
      <c r="E19" s="43">
        <f>('MEMORIAL DE CALCULO'!E24)</f>
        <v>34.31</v>
      </c>
      <c r="F19" s="59"/>
      <c r="G19" s="13"/>
      <c r="H19" s="13"/>
      <c r="I19" s="48"/>
      <c r="J19" s="67"/>
      <c r="K19" s="48"/>
      <c r="L19" s="48"/>
      <c r="M19" s="48"/>
      <c r="N19" s="48"/>
      <c r="O19" s="48"/>
      <c r="P19" s="48"/>
      <c r="Q19" s="48"/>
    </row>
    <row r="20" spans="1:17" s="48" customFormat="1" ht="22.5" customHeight="1" x14ac:dyDescent="0.2">
      <c r="A20" s="49" t="s">
        <v>283</v>
      </c>
      <c r="B20" s="206" t="s">
        <v>191</v>
      </c>
      <c r="C20" s="53" t="s">
        <v>135</v>
      </c>
      <c r="D20" s="41" t="s">
        <v>29</v>
      </c>
      <c r="E20" s="42">
        <f>('MEMORIAL DE CALCULO'!E28)</f>
        <v>9.36</v>
      </c>
      <c r="F20" s="19"/>
      <c r="G20" s="13"/>
      <c r="H20" s="13"/>
      <c r="J20" s="67"/>
    </row>
    <row r="21" spans="1:17" s="48" customFormat="1" ht="11.25" x14ac:dyDescent="0.2">
      <c r="A21" s="46" t="s">
        <v>172</v>
      </c>
      <c r="B21" s="206" t="s">
        <v>58</v>
      </c>
      <c r="C21" s="206" t="s">
        <v>57</v>
      </c>
      <c r="D21" s="41" t="s">
        <v>29</v>
      </c>
      <c r="E21" s="42">
        <f>('MEMORIAL DE CALCULO'!E31)</f>
        <v>12.06</v>
      </c>
      <c r="F21" s="21"/>
      <c r="G21" s="13"/>
      <c r="H21" s="13"/>
      <c r="J21" s="91"/>
    </row>
    <row r="22" spans="1:17" s="48" customFormat="1" ht="11.25" x14ac:dyDescent="0.2">
      <c r="A22" s="49" t="s">
        <v>173</v>
      </c>
      <c r="B22" s="184" t="s">
        <v>292</v>
      </c>
      <c r="C22" s="203" t="s">
        <v>54</v>
      </c>
      <c r="D22" s="41" t="s">
        <v>29</v>
      </c>
      <c r="E22" s="42">
        <f>('MEMORIAL DE CALCULO'!E34)</f>
        <v>12.06</v>
      </c>
      <c r="F22" s="59"/>
      <c r="G22" s="13"/>
      <c r="H22" s="13"/>
      <c r="J22" s="67"/>
      <c r="K22" s="96"/>
      <c r="L22" s="96"/>
      <c r="M22" s="96"/>
      <c r="N22" s="96"/>
      <c r="O22" s="96"/>
      <c r="P22" s="96"/>
      <c r="Q22" s="96"/>
    </row>
    <row r="23" spans="1:17" s="96" customFormat="1" ht="22.5" x14ac:dyDescent="0.2">
      <c r="A23" s="45" t="s">
        <v>284</v>
      </c>
      <c r="B23" s="40" t="s">
        <v>59</v>
      </c>
      <c r="C23" s="57" t="s">
        <v>327</v>
      </c>
      <c r="D23" s="41" t="s">
        <v>29</v>
      </c>
      <c r="E23" s="42">
        <f>('MEMORIAL DE CALCULO'!E35)</f>
        <v>34.26</v>
      </c>
      <c r="F23" s="74"/>
      <c r="G23" s="13"/>
      <c r="H23" s="13"/>
      <c r="J23" s="97"/>
      <c r="K23" s="29"/>
      <c r="L23" s="29"/>
      <c r="M23" s="29"/>
      <c r="N23" s="29"/>
      <c r="O23" s="29"/>
      <c r="P23" s="29"/>
      <c r="Q23" s="29"/>
    </row>
    <row r="24" spans="1:17" s="48" customFormat="1" x14ac:dyDescent="0.2">
      <c r="A24" s="85"/>
      <c r="B24" s="196"/>
      <c r="C24" s="86" t="s">
        <v>0</v>
      </c>
      <c r="D24" s="85"/>
      <c r="E24" s="87"/>
      <c r="F24" s="88" t="s">
        <v>0</v>
      </c>
      <c r="G24" s="89" t="s">
        <v>107</v>
      </c>
      <c r="H24" s="90">
        <f>SUM(H17:H23)</f>
        <v>0</v>
      </c>
      <c r="J24" s="67"/>
      <c r="K24" s="29"/>
      <c r="L24" s="29"/>
      <c r="M24" s="29"/>
      <c r="N24" s="29"/>
      <c r="O24" s="29"/>
      <c r="P24" s="29"/>
      <c r="Q24" s="29"/>
    </row>
    <row r="25" spans="1:17" s="48" customFormat="1" x14ac:dyDescent="0.2">
      <c r="A25" s="98" t="s">
        <v>99</v>
      </c>
      <c r="B25" s="99"/>
      <c r="C25" s="100" t="s">
        <v>145</v>
      </c>
      <c r="D25" s="294"/>
      <c r="E25" s="295"/>
      <c r="F25" s="101"/>
      <c r="G25" s="296"/>
      <c r="H25" s="296"/>
      <c r="J25" s="67"/>
      <c r="K25" s="68"/>
      <c r="L25" s="68"/>
      <c r="M25" s="68"/>
      <c r="N25" s="68"/>
      <c r="O25" s="68"/>
      <c r="P25" s="68"/>
      <c r="Q25" s="68"/>
    </row>
    <row r="26" spans="1:17" x14ac:dyDescent="0.2">
      <c r="A26" s="62" t="s">
        <v>28</v>
      </c>
      <c r="B26" s="47"/>
      <c r="C26" s="100" t="s">
        <v>285</v>
      </c>
      <c r="D26" s="294"/>
      <c r="E26" s="295"/>
      <c r="F26" s="101"/>
      <c r="G26" s="296"/>
      <c r="H26" s="296"/>
      <c r="K26" s="68"/>
      <c r="L26" s="68"/>
      <c r="M26" s="68"/>
      <c r="N26" s="68"/>
      <c r="O26" s="68"/>
      <c r="P26" s="68"/>
      <c r="Q26" s="68"/>
    </row>
    <row r="27" spans="1:17" x14ac:dyDescent="0.2">
      <c r="A27" s="45" t="s">
        <v>176</v>
      </c>
      <c r="B27" s="47" t="s">
        <v>65</v>
      </c>
      <c r="C27" s="47" t="s">
        <v>416</v>
      </c>
      <c r="D27" s="41" t="s">
        <v>29</v>
      </c>
      <c r="E27" s="42">
        <f>('MEMORIAL DE CALCULO'!E39)</f>
        <v>2.3199999999999998</v>
      </c>
      <c r="F27" s="59"/>
      <c r="G27" s="13"/>
      <c r="H27" s="13"/>
      <c r="K27" s="68"/>
      <c r="L27" s="68"/>
      <c r="M27" s="68"/>
      <c r="N27" s="68"/>
      <c r="O27" s="68"/>
      <c r="P27" s="68"/>
      <c r="Q27" s="68"/>
    </row>
    <row r="28" spans="1:17" ht="22.5" x14ac:dyDescent="0.2">
      <c r="A28" s="53" t="s">
        <v>177</v>
      </c>
      <c r="B28" s="47" t="s">
        <v>69</v>
      </c>
      <c r="C28" s="297" t="s">
        <v>535</v>
      </c>
      <c r="D28" s="41" t="s">
        <v>29</v>
      </c>
      <c r="E28" s="298">
        <f>('MEMORIAL DE CALCULO'!E40)</f>
        <v>0.35</v>
      </c>
      <c r="F28" s="59"/>
      <c r="G28" s="13"/>
      <c r="H28" s="13"/>
      <c r="K28" s="68"/>
      <c r="L28" s="68"/>
      <c r="M28" s="68"/>
      <c r="N28" s="68"/>
      <c r="O28" s="68"/>
      <c r="P28" s="68"/>
      <c r="Q28" s="68"/>
    </row>
    <row r="29" spans="1:17" s="48" customFormat="1" ht="22.5" x14ac:dyDescent="0.2">
      <c r="A29" s="53" t="s">
        <v>178</v>
      </c>
      <c r="B29" s="47" t="s">
        <v>69</v>
      </c>
      <c r="C29" s="297" t="str">
        <f>('MEMORIAL DE CALCULO'!C41)</f>
        <v>PL02 COLUNAS PRÉ-MOLDADAS DE CONCRETO 0,15/0,30M X 0,30M X 6,65M (V=0,47M3) 01 UNIDADE</v>
      </c>
      <c r="D29" s="41" t="s">
        <v>29</v>
      </c>
      <c r="E29" s="298">
        <f>('MEMORIAL DE CALCULO'!E41)</f>
        <v>0.47</v>
      </c>
      <c r="F29" s="59"/>
      <c r="G29" s="13"/>
      <c r="H29" s="13"/>
      <c r="J29" s="67"/>
      <c r="K29" s="69"/>
      <c r="L29" s="69"/>
      <c r="M29" s="69"/>
      <c r="N29" s="69"/>
      <c r="O29" s="69"/>
      <c r="P29" s="69"/>
      <c r="Q29" s="69"/>
    </row>
    <row r="30" spans="1:17" ht="22.5" x14ac:dyDescent="0.2">
      <c r="A30" s="53" t="s">
        <v>179</v>
      </c>
      <c r="B30" s="47" t="s">
        <v>69</v>
      </c>
      <c r="C30" s="297" t="str">
        <f>('MEMORIAL DE CALCULO'!C42)</f>
        <v>PL03 COLUNAS PRÉ-MOLDADAS DE CONCRETO 0,15M X 0,30M X 6,65M (V=0,90M3) 03 UNIDADES</v>
      </c>
      <c r="D30" s="41" t="s">
        <v>29</v>
      </c>
      <c r="E30" s="298">
        <f>('MEMORIAL DE CALCULO'!E42)</f>
        <v>0.9</v>
      </c>
      <c r="F30" s="59"/>
      <c r="G30" s="13"/>
      <c r="H30" s="13"/>
      <c r="K30" s="68"/>
      <c r="L30" s="68"/>
      <c r="M30" s="68"/>
      <c r="N30" s="68"/>
      <c r="O30" s="68"/>
      <c r="P30" s="68"/>
      <c r="Q30" s="68"/>
    </row>
    <row r="31" spans="1:17" ht="22.5" x14ac:dyDescent="0.2">
      <c r="A31" s="53" t="s">
        <v>180</v>
      </c>
      <c r="B31" s="47" t="s">
        <v>69</v>
      </c>
      <c r="C31" s="297" t="str">
        <f>('MEMORIAL DE CALCULO'!C43)</f>
        <v>PL04 COLUNAS PRÉ-MOLDADAS DE CONCRETO 0,15M X 0,30/50M X 7,60M (V=0,47M3) 01 UNIDADE</v>
      </c>
      <c r="D31" s="41" t="s">
        <v>29</v>
      </c>
      <c r="E31" s="298">
        <f>('MEMORIAL DE CALCULO'!E43)</f>
        <v>0.47</v>
      </c>
      <c r="F31" s="59"/>
      <c r="G31" s="13"/>
      <c r="H31" s="13"/>
      <c r="K31" s="68"/>
      <c r="L31" s="68"/>
      <c r="M31" s="68"/>
      <c r="N31" s="68"/>
      <c r="O31" s="68"/>
      <c r="P31" s="68"/>
      <c r="Q31" s="68"/>
    </row>
    <row r="32" spans="1:17" ht="22.5" x14ac:dyDescent="0.2">
      <c r="A32" s="53" t="s">
        <v>287</v>
      </c>
      <c r="B32" s="47" t="s">
        <v>69</v>
      </c>
      <c r="C32" s="297" t="s">
        <v>542</v>
      </c>
      <c r="D32" s="41" t="s">
        <v>29</v>
      </c>
      <c r="E32" s="298">
        <f>('MEMORIAL DE CALCULO'!E44)</f>
        <v>0.74</v>
      </c>
      <c r="F32" s="59"/>
      <c r="G32" s="13"/>
      <c r="H32" s="13"/>
      <c r="K32" s="68"/>
      <c r="L32" s="68"/>
      <c r="M32" s="68"/>
      <c r="N32" s="68"/>
      <c r="O32" s="68"/>
      <c r="P32" s="68"/>
      <c r="Q32" s="68"/>
    </row>
    <row r="33" spans="1:17" ht="22.5" x14ac:dyDescent="0.2">
      <c r="A33" s="53" t="s">
        <v>288</v>
      </c>
      <c r="B33" s="47" t="s">
        <v>69</v>
      </c>
      <c r="C33" s="297" t="str">
        <f>('MEMORIAL DE CALCULO'!C45)</f>
        <v>PL06 COLUNAS PRÉ-MOLDADAS DE CONCRETO 0,12M X 0,20M X 3,70M (V=0,54M3) 06 UNIDADES</v>
      </c>
      <c r="D33" s="41" t="s">
        <v>29</v>
      </c>
      <c r="E33" s="298">
        <f>('MEMORIAL DE CALCULO'!E45)</f>
        <v>0.54</v>
      </c>
      <c r="F33" s="59"/>
      <c r="G33" s="13"/>
      <c r="H33" s="13"/>
      <c r="K33" s="68"/>
      <c r="L33" s="68"/>
      <c r="M33" s="68"/>
      <c r="N33" s="68"/>
      <c r="O33" s="68"/>
      <c r="P33" s="68"/>
      <c r="Q33" s="68"/>
    </row>
    <row r="34" spans="1:17" ht="22.5" x14ac:dyDescent="0.2">
      <c r="A34" s="53" t="s">
        <v>328</v>
      </c>
      <c r="B34" s="47" t="s">
        <v>68</v>
      </c>
      <c r="C34" s="297" t="str">
        <f>('MEMORIAL DE CALCULO'!C46)</f>
        <v>VG01 VIGA PRÉ-MOLDADA AÉREA 0,12M X 0,40M X 3,22M (V=0,31M3) 02 UNIDADES</v>
      </c>
      <c r="D34" s="41" t="s">
        <v>29</v>
      </c>
      <c r="E34" s="298">
        <f>('MEMORIAL DE CALCULO'!E46)</f>
        <v>0.31</v>
      </c>
      <c r="F34" s="59"/>
      <c r="G34" s="13"/>
      <c r="H34" s="13"/>
      <c r="K34" s="68"/>
      <c r="L34" s="68"/>
      <c r="M34" s="68"/>
      <c r="N34" s="68"/>
      <c r="O34" s="68"/>
      <c r="P34" s="68"/>
      <c r="Q34" s="68"/>
    </row>
    <row r="35" spans="1:17" ht="24.75" customHeight="1" x14ac:dyDescent="0.2">
      <c r="A35" s="53" t="s">
        <v>329</v>
      </c>
      <c r="B35" s="47" t="s">
        <v>68</v>
      </c>
      <c r="C35" s="297" t="str">
        <f>('MEMORIAL DE CALCULO'!C47)</f>
        <v>VG02 VIGA PRÉ-MOLDADA AÉREA 0,12M X 0,40M X 5,22M (V=0,25M3)</v>
      </c>
      <c r="D35" s="41" t="s">
        <v>29</v>
      </c>
      <c r="E35" s="298">
        <f>('MEMORIAL DE CALCULO'!E47)</f>
        <v>0.25</v>
      </c>
      <c r="F35" s="59"/>
      <c r="G35" s="13"/>
      <c r="H35" s="13"/>
      <c r="K35" s="68"/>
      <c r="L35" s="68"/>
      <c r="M35" s="68"/>
      <c r="N35" s="68"/>
      <c r="O35" s="68"/>
      <c r="P35" s="68"/>
      <c r="Q35" s="68"/>
    </row>
    <row r="36" spans="1:17" x14ac:dyDescent="0.2">
      <c r="A36" s="53" t="s">
        <v>330</v>
      </c>
      <c r="B36" s="47" t="s">
        <v>68</v>
      </c>
      <c r="C36" s="297" t="str">
        <f>('MEMORIAL DE CALCULO'!C48)</f>
        <v>VG03 VIGA PRÉ-MOLDADA AÉREA 0,12M X 0,30M X 3,00M (V=0,11M3)</v>
      </c>
      <c r="D36" s="41" t="s">
        <v>29</v>
      </c>
      <c r="E36" s="298">
        <f>('MEMORIAL DE CALCULO'!E48)</f>
        <v>0.11</v>
      </c>
      <c r="F36" s="59"/>
      <c r="G36" s="13"/>
      <c r="H36" s="13"/>
      <c r="K36" s="68"/>
      <c r="L36" s="68"/>
      <c r="M36" s="68"/>
      <c r="N36" s="68"/>
      <c r="O36" s="68"/>
      <c r="P36" s="68"/>
      <c r="Q36" s="68"/>
    </row>
    <row r="37" spans="1:17" x14ac:dyDescent="0.2">
      <c r="A37" s="53" t="s">
        <v>331</v>
      </c>
      <c r="B37" s="47" t="s">
        <v>68</v>
      </c>
      <c r="C37" s="297" t="str">
        <f>('MEMORIAL DE CALCULO'!C49)</f>
        <v>VG04 VIGA PRÉ-MOLDADA AÉREA 0,12M X 0,30M X 2,68M (V=0,10M3)</v>
      </c>
      <c r="D37" s="41" t="s">
        <v>29</v>
      </c>
      <c r="E37" s="298">
        <f>('MEMORIAL DE CALCULO'!E49)</f>
        <v>0.1</v>
      </c>
      <c r="F37" s="59"/>
      <c r="G37" s="13"/>
      <c r="H37" s="13"/>
      <c r="K37" s="68"/>
      <c r="L37" s="68"/>
      <c r="M37" s="68"/>
      <c r="N37" s="68"/>
      <c r="O37" s="68"/>
      <c r="P37" s="68"/>
      <c r="Q37" s="68"/>
    </row>
    <row r="38" spans="1:17" x14ac:dyDescent="0.2">
      <c r="A38" s="53" t="s">
        <v>332</v>
      </c>
      <c r="B38" s="47" t="s">
        <v>68</v>
      </c>
      <c r="C38" s="297" t="str">
        <f>('MEMORIAL DE CALCULO'!C50)</f>
        <v>VG05 VIGA PRÉ-MOLDADA AÉREA 0,12M X 0,30M X 1,93M (V=0,07M3)</v>
      </c>
      <c r="D38" s="41" t="s">
        <v>29</v>
      </c>
      <c r="E38" s="298">
        <f>('MEMORIAL DE CALCULO'!E50)</f>
        <v>7.0000000000000007E-2</v>
      </c>
      <c r="F38" s="59"/>
      <c r="G38" s="13"/>
      <c r="H38" s="13"/>
      <c r="K38" s="68"/>
      <c r="L38" s="68"/>
      <c r="M38" s="68"/>
      <c r="N38" s="68"/>
      <c r="O38" s="68"/>
      <c r="P38" s="68"/>
      <c r="Q38" s="68"/>
    </row>
    <row r="39" spans="1:17" x14ac:dyDescent="0.2">
      <c r="A39" s="53" t="s">
        <v>333</v>
      </c>
      <c r="B39" s="47" t="s">
        <v>68</v>
      </c>
      <c r="C39" s="297" t="str">
        <f>('MEMORIAL DE CALCULO'!C51)</f>
        <v>VG05 VIGA PRÉ-MOLDADA AÉREA 0,12M X 0,40M X 5,64M (V=0,28M3)</v>
      </c>
      <c r="D39" s="41" t="s">
        <v>29</v>
      </c>
      <c r="E39" s="298">
        <f>('MEMORIAL DE CALCULO'!E51)</f>
        <v>0.28000000000000003</v>
      </c>
      <c r="F39" s="59"/>
      <c r="G39" s="13"/>
      <c r="H39" s="13"/>
      <c r="K39" s="68"/>
      <c r="L39" s="68"/>
      <c r="M39" s="68"/>
      <c r="N39" s="68"/>
      <c r="O39" s="68"/>
      <c r="P39" s="68"/>
      <c r="Q39" s="68"/>
    </row>
    <row r="40" spans="1:17" x14ac:dyDescent="0.2">
      <c r="A40" s="53" t="s">
        <v>331</v>
      </c>
      <c r="B40" s="47" t="s">
        <v>66</v>
      </c>
      <c r="C40" s="297" t="str">
        <f>('MEMORIAL DE CALCULO'!C52)</f>
        <v>L01 LAJE PRÉ-MOLDADA 2,97M X 1,69M (V=0,38M3)</v>
      </c>
      <c r="D40" s="41" t="s">
        <v>29</v>
      </c>
      <c r="E40" s="298">
        <f>('MEMORIAL DE CALCULO'!E52)</f>
        <v>0.38</v>
      </c>
      <c r="F40" s="59"/>
      <c r="G40" s="13"/>
      <c r="H40" s="13"/>
      <c r="K40" s="68"/>
      <c r="L40" s="68"/>
      <c r="M40" s="68"/>
      <c r="N40" s="68"/>
      <c r="O40" s="68"/>
      <c r="P40" s="68"/>
      <c r="Q40" s="68"/>
    </row>
    <row r="41" spans="1:17" x14ac:dyDescent="0.2">
      <c r="A41" s="53" t="s">
        <v>332</v>
      </c>
      <c r="B41" s="47" t="s">
        <v>66</v>
      </c>
      <c r="C41" s="297" t="str">
        <f>('MEMORIAL DE CALCULO'!C53)</f>
        <v>L02 LAJE PRÉ-MOLDADA 2,97M X 1,69M (V=0,38M3)</v>
      </c>
      <c r="D41" s="41" t="s">
        <v>29</v>
      </c>
      <c r="E41" s="298">
        <f>('MEMORIAL DE CALCULO'!E53)</f>
        <v>0.38</v>
      </c>
      <c r="F41" s="59"/>
      <c r="G41" s="13"/>
      <c r="H41" s="13"/>
      <c r="K41" s="68"/>
      <c r="L41" s="68"/>
      <c r="M41" s="68"/>
      <c r="N41" s="68"/>
      <c r="O41" s="68"/>
      <c r="P41" s="68"/>
      <c r="Q41" s="68"/>
    </row>
    <row r="42" spans="1:17" x14ac:dyDescent="0.2">
      <c r="A42" s="53" t="s">
        <v>333</v>
      </c>
      <c r="B42" s="47" t="s">
        <v>66</v>
      </c>
      <c r="C42" s="297" t="str">
        <f>('MEMORIAL DE CALCULO'!C54)</f>
        <v>L03 LAJE PRÉ-MOLDADA 2,97M X 2,47MM C/VIGA INVERTIDA (V=0,65M3)</v>
      </c>
      <c r="D42" s="41" t="s">
        <v>29</v>
      </c>
      <c r="E42" s="298">
        <f>('MEMORIAL DE CALCULO'!E54)</f>
        <v>0.65</v>
      </c>
      <c r="F42" s="59"/>
      <c r="G42" s="13"/>
      <c r="H42" s="13"/>
      <c r="K42" s="68"/>
      <c r="L42" s="68"/>
      <c r="M42" s="68"/>
      <c r="N42" s="68"/>
      <c r="O42" s="68"/>
      <c r="P42" s="68"/>
      <c r="Q42" s="68"/>
    </row>
    <row r="43" spans="1:17" x14ac:dyDescent="0.2">
      <c r="A43" s="53" t="s">
        <v>591</v>
      </c>
      <c r="B43" s="47" t="s">
        <v>66</v>
      </c>
      <c r="C43" s="297" t="str">
        <f>('MEMORIAL DE CALCULO'!C55)</f>
        <v>L04 LAJE PRÉ-MOLDADA 2,97M X 2,47M C/VIGA INVERTIDA (V=0,65M3)</v>
      </c>
      <c r="D43" s="41" t="s">
        <v>29</v>
      </c>
      <c r="E43" s="298">
        <f>('MEMORIAL DE CALCULO'!E55)</f>
        <v>0.65</v>
      </c>
      <c r="F43" s="59"/>
      <c r="G43" s="13"/>
      <c r="H43" s="13"/>
      <c r="K43" s="68"/>
      <c r="L43" s="68"/>
      <c r="M43" s="68"/>
      <c r="N43" s="68"/>
      <c r="O43" s="68"/>
      <c r="P43" s="68"/>
      <c r="Q43" s="68"/>
    </row>
    <row r="44" spans="1:17" x14ac:dyDescent="0.2">
      <c r="A44" s="53" t="s">
        <v>592</v>
      </c>
      <c r="B44" s="47" t="s">
        <v>66</v>
      </c>
      <c r="C44" s="297" t="str">
        <f>('MEMORIAL DE CALCULO'!C56)</f>
        <v>L05 LAJE PRÉ-MOLDADA 2,97M X 2,42M C/VIGA INVERTIDA (V=0,64M3)</v>
      </c>
      <c r="D44" s="41" t="s">
        <v>29</v>
      </c>
      <c r="E44" s="298">
        <f>('MEMORIAL DE CALCULO'!E56)</f>
        <v>0.64</v>
      </c>
      <c r="F44" s="59"/>
      <c r="G44" s="13"/>
      <c r="H44" s="13"/>
      <c r="K44" s="68"/>
      <c r="L44" s="68"/>
      <c r="M44" s="68"/>
      <c r="N44" s="68"/>
      <c r="O44" s="68"/>
      <c r="P44" s="68"/>
      <c r="Q44" s="68"/>
    </row>
    <row r="45" spans="1:17" x14ac:dyDescent="0.2">
      <c r="A45" s="53" t="s">
        <v>593</v>
      </c>
      <c r="B45" s="47" t="s">
        <v>66</v>
      </c>
      <c r="C45" s="297" t="str">
        <f>('MEMORIAL DE CALCULO'!C57)</f>
        <v>L06 LAJE PRÉ-MOLDADA 2,97M X 2,42M C/VIGA INVERTIDA (V=0,64M3)</v>
      </c>
      <c r="D45" s="41" t="s">
        <v>29</v>
      </c>
      <c r="E45" s="298">
        <f>('MEMORIAL DE CALCULO'!E57)</f>
        <v>0.64</v>
      </c>
      <c r="F45" s="59"/>
      <c r="G45" s="13"/>
      <c r="H45" s="13"/>
      <c r="K45" s="68"/>
      <c r="L45" s="68"/>
      <c r="M45" s="68"/>
      <c r="N45" s="68"/>
      <c r="O45" s="68"/>
      <c r="P45" s="68"/>
      <c r="Q45" s="68"/>
    </row>
    <row r="46" spans="1:17" x14ac:dyDescent="0.2">
      <c r="A46" s="53" t="s">
        <v>594</v>
      </c>
      <c r="B46" s="47" t="s">
        <v>66</v>
      </c>
      <c r="C46" s="297" t="str">
        <f>('MEMORIAL DE CALCULO'!C58)</f>
        <v>L07 LAJE PRÉ-MOLDADA 1,21M X 2,95M  (V=0,29M3)</v>
      </c>
      <c r="D46" s="41" t="s">
        <v>29</v>
      </c>
      <c r="E46" s="298">
        <f>('MEMORIAL DE CALCULO'!E58)</f>
        <v>0.28999999999999998</v>
      </c>
      <c r="F46" s="59"/>
      <c r="G46" s="13"/>
      <c r="H46" s="13"/>
      <c r="K46" s="68"/>
      <c r="L46" s="68"/>
      <c r="M46" s="68"/>
      <c r="N46" s="68"/>
      <c r="O46" s="68"/>
      <c r="P46" s="68"/>
      <c r="Q46" s="68"/>
    </row>
    <row r="47" spans="1:17" x14ac:dyDescent="0.2">
      <c r="A47" s="53" t="s">
        <v>595</v>
      </c>
      <c r="B47" s="47" t="s">
        <v>66</v>
      </c>
      <c r="C47" s="297" t="str">
        <f>('MEMORIAL DE CALCULO'!C59)</f>
        <v>L08 LAJE PRÉ-MOLDADA 3,50M X 2,95M C/VIGA INVERTIDA (V=0,90M3)</v>
      </c>
      <c r="D47" s="41" t="s">
        <v>29</v>
      </c>
      <c r="E47" s="298">
        <f>('MEMORIAL DE CALCULO'!E59)</f>
        <v>0.9</v>
      </c>
      <c r="F47" s="59"/>
      <c r="G47" s="13"/>
      <c r="H47" s="13"/>
      <c r="K47" s="68"/>
      <c r="L47" s="68"/>
      <c r="M47" s="68"/>
      <c r="N47" s="68"/>
      <c r="O47" s="68"/>
      <c r="P47" s="68"/>
      <c r="Q47" s="68"/>
    </row>
    <row r="48" spans="1:17" x14ac:dyDescent="0.2">
      <c r="A48" s="53" t="s">
        <v>596</v>
      </c>
      <c r="B48" s="47" t="s">
        <v>66</v>
      </c>
      <c r="C48" s="297" t="str">
        <f>('MEMORIAL DE CALCULO'!C60)</f>
        <v>L09 LAJE PRÉ-MOLDADA 1,21M X 2,95M  (V=0,29M3)</v>
      </c>
      <c r="D48" s="41" t="s">
        <v>29</v>
      </c>
      <c r="E48" s="298">
        <f>('MEMORIAL DE CALCULO'!E60)</f>
        <v>0.28999999999999998</v>
      </c>
      <c r="F48" s="59"/>
      <c r="G48" s="13"/>
      <c r="H48" s="13"/>
      <c r="K48" s="68"/>
      <c r="L48" s="68"/>
      <c r="M48" s="68"/>
      <c r="N48" s="68"/>
      <c r="O48" s="68"/>
      <c r="P48" s="68"/>
      <c r="Q48" s="68"/>
    </row>
    <row r="49" spans="1:17" x14ac:dyDescent="0.2">
      <c r="A49" s="53" t="s">
        <v>597</v>
      </c>
      <c r="B49" s="47" t="s">
        <v>66</v>
      </c>
      <c r="C49" s="297" t="str">
        <f>('MEMORIAL DE CALCULO'!C61)</f>
        <v>L10 LAJE PRÉ-MOLDADA 1,73M X 2,96M  (V=0,41M3)</v>
      </c>
      <c r="D49" s="41" t="s">
        <v>29</v>
      </c>
      <c r="E49" s="298">
        <f>('MEMORIAL DE CALCULO'!E61)</f>
        <v>0.41</v>
      </c>
      <c r="F49" s="59"/>
      <c r="G49" s="13"/>
      <c r="H49" s="13"/>
      <c r="K49" s="68"/>
      <c r="L49" s="68"/>
      <c r="M49" s="68"/>
      <c r="N49" s="68"/>
      <c r="O49" s="68"/>
      <c r="P49" s="68"/>
      <c r="Q49" s="68"/>
    </row>
    <row r="50" spans="1:17" x14ac:dyDescent="0.2">
      <c r="A50" s="53" t="s">
        <v>598</v>
      </c>
      <c r="B50" s="47" t="s">
        <v>66</v>
      </c>
      <c r="C50" s="297" t="str">
        <f>('MEMORIAL DE CALCULO'!C62)</f>
        <v>L11 LAJE PRÉ-MOLDADA 3,27M X 2,98M  (V=0,78M3)</v>
      </c>
      <c r="D50" s="41" t="s">
        <v>29</v>
      </c>
      <c r="E50" s="298">
        <f>('MEMORIAL DE CALCULO'!E62)</f>
        <v>0.78</v>
      </c>
      <c r="F50" s="59"/>
      <c r="G50" s="13"/>
      <c r="H50" s="13"/>
      <c r="K50" s="68"/>
      <c r="L50" s="68"/>
      <c r="M50" s="68"/>
      <c r="N50" s="68"/>
      <c r="O50" s="68"/>
      <c r="P50" s="68"/>
      <c r="Q50" s="68"/>
    </row>
    <row r="51" spans="1:17" x14ac:dyDescent="0.2">
      <c r="A51" s="53" t="s">
        <v>599</v>
      </c>
      <c r="B51" s="47" t="s">
        <v>66</v>
      </c>
      <c r="C51" s="297" t="str">
        <f>('MEMORIAL DE CALCULO'!C63)</f>
        <v>L12 LAJE PRÉ-MOLDADA 3,50M X 2,88M C/VIGA INVERTIDA (V=0,88M3)</v>
      </c>
      <c r="D51" s="41" t="s">
        <v>29</v>
      </c>
      <c r="E51" s="298">
        <f>('MEMORIAL DE CALCULO'!E63)</f>
        <v>0.88</v>
      </c>
      <c r="F51" s="59"/>
      <c r="G51" s="13"/>
      <c r="H51" s="13"/>
      <c r="K51" s="68"/>
      <c r="L51" s="68"/>
      <c r="M51" s="68"/>
      <c r="N51" s="68"/>
      <c r="O51" s="68"/>
      <c r="P51" s="68"/>
      <c r="Q51" s="68"/>
    </row>
    <row r="52" spans="1:17" x14ac:dyDescent="0.2">
      <c r="A52" s="53" t="s">
        <v>600</v>
      </c>
      <c r="B52" s="47" t="s">
        <v>66</v>
      </c>
      <c r="C52" s="297" t="str">
        <f>('MEMORIAL DE CALCULO'!C64)</f>
        <v>L13 LAJE PRÉ-MOLDADA 2,50M X 2,91M C/VIGA INVERTIDA (V=0,64M3)</v>
      </c>
      <c r="D52" s="41" t="s">
        <v>29</v>
      </c>
      <c r="E52" s="298">
        <f>('MEMORIAL DE CALCULO'!E64)</f>
        <v>0.64</v>
      </c>
      <c r="F52" s="59"/>
      <c r="G52" s="13"/>
      <c r="H52" s="13"/>
      <c r="K52" s="68"/>
      <c r="L52" s="68"/>
      <c r="M52" s="68"/>
      <c r="N52" s="68"/>
      <c r="O52" s="68"/>
      <c r="P52" s="68"/>
      <c r="Q52" s="68"/>
    </row>
    <row r="53" spans="1:17" x14ac:dyDescent="0.2">
      <c r="A53" s="53" t="s">
        <v>601</v>
      </c>
      <c r="B53" s="47" t="s">
        <v>66</v>
      </c>
      <c r="C53" s="297" t="str">
        <f>('MEMORIAL DE CALCULO'!C65)</f>
        <v>L14 LAJE PRÉ-MOLDADA 2,50M X 2,91M C/VIGA INVERTIDA (V=0,64M3)</v>
      </c>
      <c r="D53" s="41" t="s">
        <v>29</v>
      </c>
      <c r="E53" s="298">
        <f>('MEMORIAL DE CALCULO'!E65)</f>
        <v>0.64</v>
      </c>
      <c r="F53" s="59"/>
      <c r="G53" s="13"/>
      <c r="H53" s="13"/>
      <c r="K53" s="68"/>
      <c r="L53" s="68"/>
      <c r="M53" s="68"/>
      <c r="N53" s="68"/>
      <c r="O53" s="68"/>
      <c r="P53" s="68"/>
      <c r="Q53" s="68"/>
    </row>
    <row r="54" spans="1:17" x14ac:dyDescent="0.2">
      <c r="A54" s="53" t="s">
        <v>602</v>
      </c>
      <c r="B54" s="47" t="s">
        <v>66</v>
      </c>
      <c r="C54" s="297" t="str">
        <f>('MEMORIAL DE CALCULO'!C66)</f>
        <v>L15 LAJE PRÉ-MOLDADA 3,55M X 2,18M  (V=0,62M3)</v>
      </c>
      <c r="D54" s="41" t="s">
        <v>29</v>
      </c>
      <c r="E54" s="298">
        <f>('MEMORIAL DE CALCULO'!E66)</f>
        <v>0.62</v>
      </c>
      <c r="F54" s="59"/>
      <c r="G54" s="13"/>
      <c r="H54" s="13"/>
      <c r="K54" s="68"/>
      <c r="L54" s="68"/>
      <c r="M54" s="68"/>
      <c r="N54" s="68"/>
      <c r="O54" s="68"/>
      <c r="P54" s="68"/>
      <c r="Q54" s="68"/>
    </row>
    <row r="55" spans="1:17" x14ac:dyDescent="0.2">
      <c r="A55" s="53" t="s">
        <v>603</v>
      </c>
      <c r="B55" s="47" t="s">
        <v>66</v>
      </c>
      <c r="C55" s="297" t="str">
        <f>('MEMORIAL DE CALCULO'!C67)</f>
        <v>L16 LAJE PRÉ-MOLDADA 3,71M X 2,18MM  (V=0,65M3)</v>
      </c>
      <c r="D55" s="41" t="s">
        <v>29</v>
      </c>
      <c r="E55" s="298">
        <f>('MEMORIAL DE CALCULO'!E67)</f>
        <v>0.65</v>
      </c>
      <c r="F55" s="59"/>
      <c r="G55" s="13"/>
      <c r="H55" s="13"/>
      <c r="K55" s="68"/>
      <c r="L55" s="68"/>
      <c r="M55" s="68"/>
      <c r="N55" s="68"/>
      <c r="O55" s="68"/>
      <c r="P55" s="68"/>
      <c r="Q55" s="68"/>
    </row>
    <row r="56" spans="1:17" x14ac:dyDescent="0.2">
      <c r="A56" s="85"/>
      <c r="B56" s="196"/>
      <c r="C56" s="86" t="s">
        <v>0</v>
      </c>
      <c r="D56" s="85"/>
      <c r="E56" s="87"/>
      <c r="F56" s="88" t="s">
        <v>0</v>
      </c>
      <c r="G56" s="89" t="s">
        <v>107</v>
      </c>
      <c r="H56" s="90">
        <f>SUM(H27:H55)</f>
        <v>0</v>
      </c>
      <c r="K56" s="68"/>
      <c r="L56" s="68"/>
      <c r="M56" s="68"/>
      <c r="N56" s="68"/>
      <c r="O56" s="68"/>
      <c r="P56" s="68"/>
      <c r="Q56" s="68"/>
    </row>
    <row r="57" spans="1:17" x14ac:dyDescent="0.2">
      <c r="A57" s="54" t="s">
        <v>30</v>
      </c>
      <c r="B57" s="92"/>
      <c r="C57" s="64" t="s">
        <v>60</v>
      </c>
      <c r="D57" s="93"/>
      <c r="E57" s="94"/>
      <c r="F57" s="95"/>
      <c r="G57" s="51"/>
      <c r="H57" s="51"/>
      <c r="K57" s="68"/>
      <c r="L57" s="68"/>
      <c r="M57" s="68"/>
      <c r="N57" s="68"/>
      <c r="O57" s="68"/>
      <c r="P57" s="68"/>
      <c r="Q57" s="68"/>
    </row>
    <row r="58" spans="1:17" s="68" customFormat="1" ht="22.5" x14ac:dyDescent="0.2">
      <c r="A58" s="45" t="s">
        <v>32</v>
      </c>
      <c r="B58" s="45" t="s">
        <v>67</v>
      </c>
      <c r="C58" s="70" t="s">
        <v>417</v>
      </c>
      <c r="D58" s="41" t="s">
        <v>21</v>
      </c>
      <c r="E58" s="42">
        <f>('MEMORIAL DE CALCULO'!E70)</f>
        <v>349.23</v>
      </c>
      <c r="F58" s="13"/>
      <c r="G58" s="13"/>
      <c r="H58" s="13"/>
      <c r="I58" s="48"/>
      <c r="J58" s="67"/>
    </row>
    <row r="59" spans="1:17" s="68" customFormat="1" x14ac:dyDescent="0.2">
      <c r="A59" s="85"/>
      <c r="B59" s="196"/>
      <c r="C59" s="86" t="s">
        <v>0</v>
      </c>
      <c r="D59" s="85"/>
      <c r="E59" s="87"/>
      <c r="F59" s="88" t="s">
        <v>0</v>
      </c>
      <c r="G59" s="89" t="s">
        <v>107</v>
      </c>
      <c r="H59" s="90">
        <f>SUM(H58)</f>
        <v>0</v>
      </c>
      <c r="I59" s="48"/>
      <c r="J59" s="67"/>
    </row>
    <row r="60" spans="1:17" s="68" customFormat="1" x14ac:dyDescent="0.2">
      <c r="A60" s="54" t="s">
        <v>33</v>
      </c>
      <c r="B60" s="92"/>
      <c r="C60" s="64" t="s">
        <v>41</v>
      </c>
      <c r="D60" s="93"/>
      <c r="E60" s="94"/>
      <c r="F60" s="95"/>
      <c r="G60" s="51"/>
      <c r="H60" s="51"/>
      <c r="I60" s="48"/>
      <c r="J60" s="67"/>
    </row>
    <row r="61" spans="1:17" s="68" customFormat="1" ht="33.75" x14ac:dyDescent="0.2">
      <c r="A61" s="46" t="s">
        <v>34</v>
      </c>
      <c r="B61" s="41" t="s">
        <v>293</v>
      </c>
      <c r="C61" s="203" t="s">
        <v>715</v>
      </c>
      <c r="D61" s="41" t="s">
        <v>17</v>
      </c>
      <c r="E61" s="44">
        <f>('MEMORIAL DE CALCULO'!E73)</f>
        <v>1710</v>
      </c>
      <c r="F61" s="44"/>
      <c r="G61" s="13"/>
      <c r="H61" s="13"/>
      <c r="I61" s="48"/>
      <c r="J61" s="67"/>
    </row>
    <row r="62" spans="1:17" s="68" customFormat="1" ht="22.5" x14ac:dyDescent="0.2">
      <c r="A62" s="49" t="s">
        <v>35</v>
      </c>
      <c r="B62" s="184" t="s">
        <v>63</v>
      </c>
      <c r="C62" s="203" t="s">
        <v>181</v>
      </c>
      <c r="D62" s="41" t="s">
        <v>21</v>
      </c>
      <c r="E62" s="42">
        <f>('MEMORIAL DE CALCULO'!E74)</f>
        <v>114</v>
      </c>
      <c r="F62" s="13"/>
      <c r="G62" s="13"/>
      <c r="H62" s="13"/>
      <c r="I62" s="48"/>
      <c r="J62" s="67"/>
    </row>
    <row r="63" spans="1:17" s="207" customFormat="1" ht="22.5" x14ac:dyDescent="0.2">
      <c r="A63" s="49" t="s">
        <v>36</v>
      </c>
      <c r="B63" s="184" t="s">
        <v>334</v>
      </c>
      <c r="C63" s="203" t="s">
        <v>415</v>
      </c>
      <c r="D63" s="41" t="s">
        <v>25</v>
      </c>
      <c r="E63" s="42">
        <f>('MEMORIAL DE CALCULO'!E75)</f>
        <v>32.32</v>
      </c>
      <c r="F63" s="13"/>
      <c r="G63" s="13"/>
      <c r="H63" s="13"/>
      <c r="I63" s="96"/>
      <c r="J63" s="97"/>
    </row>
    <row r="64" spans="1:17" s="68" customFormat="1" ht="22.5" x14ac:dyDescent="0.2">
      <c r="A64" s="49" t="s">
        <v>129</v>
      </c>
      <c r="B64" s="53" t="s">
        <v>64</v>
      </c>
      <c r="C64" s="70" t="s">
        <v>335</v>
      </c>
      <c r="D64" s="41" t="s">
        <v>25</v>
      </c>
      <c r="E64" s="42">
        <f>('MEMORIAL DE CALCULO'!E76)</f>
        <v>42.72</v>
      </c>
      <c r="F64" s="13"/>
      <c r="G64" s="13"/>
      <c r="H64" s="13"/>
      <c r="I64" s="48"/>
      <c r="J64" s="67"/>
      <c r="K64" s="48"/>
      <c r="L64" s="48"/>
      <c r="M64" s="48"/>
      <c r="N64" s="48"/>
      <c r="O64" s="48"/>
      <c r="P64" s="48"/>
      <c r="Q64" s="48"/>
    </row>
    <row r="65" spans="1:17" s="68" customFormat="1" ht="21" customHeight="1" x14ac:dyDescent="0.2">
      <c r="A65" s="49" t="s">
        <v>130</v>
      </c>
      <c r="B65" s="53" t="s">
        <v>64</v>
      </c>
      <c r="C65" s="70" t="s">
        <v>336</v>
      </c>
      <c r="D65" s="41" t="s">
        <v>25</v>
      </c>
      <c r="E65" s="42">
        <f>('MEMORIAL DE CALCULO'!E77)</f>
        <v>73.31</v>
      </c>
      <c r="F65" s="13"/>
      <c r="G65" s="13"/>
      <c r="H65" s="13"/>
      <c r="I65" s="48"/>
      <c r="J65" s="67"/>
      <c r="K65" s="48"/>
      <c r="L65" s="48"/>
      <c r="M65" s="48"/>
      <c r="N65" s="48"/>
      <c r="O65" s="48"/>
      <c r="P65" s="48"/>
      <c r="Q65" s="48"/>
    </row>
    <row r="66" spans="1:17" s="68" customFormat="1" x14ac:dyDescent="0.2">
      <c r="A66" s="85"/>
      <c r="B66" s="196"/>
      <c r="C66" s="86" t="s">
        <v>0</v>
      </c>
      <c r="D66" s="85"/>
      <c r="E66" s="87"/>
      <c r="F66" s="88" t="s">
        <v>0</v>
      </c>
      <c r="G66" s="89" t="s">
        <v>107</v>
      </c>
      <c r="H66" s="90">
        <f>SUM(H61:H65)</f>
        <v>0</v>
      </c>
      <c r="I66" s="48"/>
      <c r="J66" s="67"/>
      <c r="K66" s="48"/>
      <c r="L66" s="48"/>
      <c r="M66" s="48"/>
      <c r="N66" s="48"/>
      <c r="O66" s="48"/>
      <c r="P66" s="48"/>
      <c r="Q66" s="48"/>
    </row>
    <row r="67" spans="1:17" s="68" customFormat="1" x14ac:dyDescent="0.2">
      <c r="A67" s="54" t="s">
        <v>37</v>
      </c>
      <c r="B67" s="92"/>
      <c r="C67" s="64" t="s">
        <v>297</v>
      </c>
      <c r="D67" s="45"/>
      <c r="E67" s="42"/>
      <c r="F67" s="43"/>
      <c r="G67" s="44"/>
      <c r="H67" s="44"/>
      <c r="I67" s="48"/>
      <c r="J67" s="67"/>
      <c r="K67" s="48"/>
      <c r="L67" s="48"/>
      <c r="M67" s="48"/>
      <c r="N67" s="48"/>
      <c r="O67" s="48"/>
      <c r="P67" s="48"/>
      <c r="Q67" s="48"/>
    </row>
    <row r="68" spans="1:17" s="68" customFormat="1" x14ac:dyDescent="0.2">
      <c r="A68" s="54" t="s">
        <v>38</v>
      </c>
      <c r="B68" s="92" t="s">
        <v>0</v>
      </c>
      <c r="C68" s="64" t="s">
        <v>139</v>
      </c>
      <c r="D68" s="54"/>
      <c r="E68" s="63"/>
      <c r="F68" s="65"/>
      <c r="G68" s="66"/>
      <c r="H68" s="66"/>
      <c r="I68" s="48"/>
      <c r="J68" s="67"/>
      <c r="K68" s="48"/>
      <c r="L68" s="48"/>
      <c r="M68" s="48"/>
      <c r="N68" s="48"/>
      <c r="O68" s="48"/>
      <c r="P68" s="48"/>
      <c r="Q68" s="48"/>
    </row>
    <row r="69" spans="1:17" s="48" customFormat="1" ht="22.5" x14ac:dyDescent="0.2">
      <c r="A69" s="45" t="s">
        <v>301</v>
      </c>
      <c r="B69" s="49" t="s">
        <v>496</v>
      </c>
      <c r="C69" s="208" t="s">
        <v>499</v>
      </c>
      <c r="D69" s="45" t="s">
        <v>21</v>
      </c>
      <c r="E69" s="42">
        <v>4.8</v>
      </c>
      <c r="F69" s="43"/>
      <c r="G69" s="13"/>
      <c r="H69" s="13"/>
      <c r="J69" s="67"/>
    </row>
    <row r="70" spans="1:17" s="102" customFormat="1" ht="11.25" x14ac:dyDescent="0.2">
      <c r="A70" s="45" t="s">
        <v>408</v>
      </c>
      <c r="B70" s="49" t="s">
        <v>500</v>
      </c>
      <c r="C70" s="46" t="s">
        <v>501</v>
      </c>
      <c r="D70" s="45" t="s">
        <v>18</v>
      </c>
      <c r="E70" s="42">
        <v>1</v>
      </c>
      <c r="F70" s="43"/>
      <c r="G70" s="13"/>
      <c r="H70" s="13"/>
      <c r="J70" s="91"/>
    </row>
    <row r="71" spans="1:17" s="48" customFormat="1" ht="11.25" x14ac:dyDescent="0.2">
      <c r="A71" s="45" t="s">
        <v>507</v>
      </c>
      <c r="B71" s="49" t="s">
        <v>500</v>
      </c>
      <c r="C71" s="46" t="s">
        <v>502</v>
      </c>
      <c r="D71" s="45" t="s">
        <v>18</v>
      </c>
      <c r="E71" s="42">
        <v>1</v>
      </c>
      <c r="F71" s="43"/>
      <c r="G71" s="13"/>
      <c r="H71" s="13"/>
      <c r="J71" s="67"/>
    </row>
    <row r="72" spans="1:17" s="48" customFormat="1" ht="11.25" x14ac:dyDescent="0.2">
      <c r="A72" s="45" t="s">
        <v>504</v>
      </c>
      <c r="B72" s="49" t="s">
        <v>500</v>
      </c>
      <c r="C72" s="46" t="s">
        <v>503</v>
      </c>
      <c r="D72" s="45" t="s">
        <v>18</v>
      </c>
      <c r="E72" s="42">
        <v>2</v>
      </c>
      <c r="F72" s="43"/>
      <c r="G72" s="13"/>
      <c r="H72" s="13"/>
      <c r="J72" s="67"/>
    </row>
    <row r="73" spans="1:17" s="48" customFormat="1" ht="11.25" x14ac:dyDescent="0.2">
      <c r="A73" s="45" t="s">
        <v>508</v>
      </c>
      <c r="B73" s="49" t="s">
        <v>505</v>
      </c>
      <c r="C73" s="46" t="s">
        <v>506</v>
      </c>
      <c r="D73" s="45" t="s">
        <v>18</v>
      </c>
      <c r="E73" s="42">
        <v>3</v>
      </c>
      <c r="F73" s="43"/>
      <c r="G73" s="13"/>
      <c r="H73" s="13"/>
      <c r="J73" s="67"/>
    </row>
    <row r="74" spans="1:17" s="48" customFormat="1" ht="11.25" x14ac:dyDescent="0.2">
      <c r="A74" s="45" t="s">
        <v>711</v>
      </c>
      <c r="B74" s="69" t="s">
        <v>151</v>
      </c>
      <c r="C74" s="70" t="s">
        <v>152</v>
      </c>
      <c r="D74" s="45" t="s">
        <v>18</v>
      </c>
      <c r="E74" s="42">
        <f>('MEMORIAL DE CALCULO'!E86)</f>
        <v>1</v>
      </c>
      <c r="F74" s="43"/>
      <c r="G74" s="13"/>
      <c r="H74" s="13"/>
      <c r="J74" s="67"/>
    </row>
    <row r="75" spans="1:17" s="48" customFormat="1" ht="11.25" x14ac:dyDescent="0.2">
      <c r="A75" s="45"/>
      <c r="B75" s="49"/>
      <c r="C75" s="46"/>
      <c r="D75" s="45"/>
      <c r="E75" s="42"/>
      <c r="F75" s="43"/>
      <c r="G75" s="66"/>
      <c r="H75" s="22"/>
      <c r="J75" s="67"/>
    </row>
    <row r="76" spans="1:17" s="48" customFormat="1" ht="11.25" x14ac:dyDescent="0.2">
      <c r="A76" s="54" t="s">
        <v>39</v>
      </c>
      <c r="B76" s="92"/>
      <c r="C76" s="64" t="s">
        <v>138</v>
      </c>
      <c r="D76" s="54"/>
      <c r="E76" s="63"/>
      <c r="F76" s="65"/>
      <c r="G76" s="66"/>
      <c r="H76" s="66"/>
      <c r="J76" s="67"/>
    </row>
    <row r="77" spans="1:17" s="48" customFormat="1" ht="11.25" x14ac:dyDescent="0.2">
      <c r="A77" s="209" t="s">
        <v>182</v>
      </c>
      <c r="B77" s="210" t="s">
        <v>298</v>
      </c>
      <c r="C77" s="210" t="s">
        <v>299</v>
      </c>
      <c r="D77" s="209" t="s">
        <v>18</v>
      </c>
      <c r="E77" s="211">
        <f>('MEMORIAL DE CALCULO'!E89)</f>
        <v>7</v>
      </c>
      <c r="F77" s="212"/>
      <c r="G77" s="24"/>
      <c r="H77" s="24"/>
      <c r="J77" s="67"/>
    </row>
    <row r="78" spans="1:17" s="102" customFormat="1" ht="33.75" x14ac:dyDescent="0.2">
      <c r="A78" s="213"/>
      <c r="B78" s="214"/>
      <c r="C78" s="215" t="s">
        <v>300</v>
      </c>
      <c r="D78" s="213"/>
      <c r="E78" s="197"/>
      <c r="F78" s="198"/>
      <c r="G78" s="26"/>
      <c r="H78" s="216"/>
      <c r="J78" s="91"/>
    </row>
    <row r="79" spans="1:17" s="48" customFormat="1" ht="11.25" x14ac:dyDescent="0.2">
      <c r="A79" s="45"/>
      <c r="B79" s="47"/>
      <c r="C79" s="70"/>
      <c r="D79" s="45"/>
      <c r="E79" s="42"/>
      <c r="F79" s="43"/>
      <c r="G79" s="66" t="s">
        <v>107</v>
      </c>
      <c r="H79" s="22">
        <f>SUM(H77:H78)</f>
        <v>0</v>
      </c>
      <c r="J79" s="67"/>
    </row>
    <row r="80" spans="1:17" s="48" customFormat="1" ht="11.25" x14ac:dyDescent="0.2">
      <c r="A80" s="54" t="s">
        <v>61</v>
      </c>
      <c r="B80" s="64"/>
      <c r="C80" s="103" t="s">
        <v>137</v>
      </c>
      <c r="D80" s="54"/>
      <c r="E80" s="63"/>
      <c r="F80" s="65"/>
      <c r="G80" s="66"/>
      <c r="H80" s="66"/>
      <c r="J80" s="67"/>
    </row>
    <row r="81" spans="1:10" s="48" customFormat="1" ht="22.5" x14ac:dyDescent="0.2">
      <c r="A81" s="45" t="s">
        <v>183</v>
      </c>
      <c r="B81" s="96" t="s">
        <v>375</v>
      </c>
      <c r="C81" s="70" t="s">
        <v>509</v>
      </c>
      <c r="D81" s="45" t="s">
        <v>21</v>
      </c>
      <c r="E81" s="42">
        <f>('MEMORIAL DE CALCULO'!E93)</f>
        <v>6.13</v>
      </c>
      <c r="F81" s="43"/>
      <c r="G81" s="13"/>
      <c r="H81" s="13"/>
      <c r="J81" s="67"/>
    </row>
    <row r="82" spans="1:10" s="48" customFormat="1" ht="24" customHeight="1" x14ac:dyDescent="0.2">
      <c r="A82" s="45" t="s">
        <v>409</v>
      </c>
      <c r="B82" s="41" t="s">
        <v>375</v>
      </c>
      <c r="C82" s="70" t="str">
        <f>('MEMORIAL DE CALCULO'!C94)</f>
        <v>INSTALAÇÃO DE VIDRO LAMINADO, E = 8 MM (4+4), ENCAIXADO EM PERFIL U. AF_01/2021_ PORTA CORRER 4F 2,00X2,10M (02 UNID)</v>
      </c>
      <c r="D82" s="45" t="s">
        <v>21</v>
      </c>
      <c r="E82" s="42">
        <f>('MEMORIAL DE CALCULO'!E94)</f>
        <v>8.4</v>
      </c>
      <c r="F82" s="43"/>
      <c r="G82" s="13"/>
      <c r="H82" s="13"/>
      <c r="J82" s="67"/>
    </row>
    <row r="83" spans="1:10" s="102" customFormat="1" ht="22.5" x14ac:dyDescent="0.2">
      <c r="A83" s="45" t="s">
        <v>410</v>
      </c>
      <c r="B83" s="96" t="s">
        <v>375</v>
      </c>
      <c r="C83" s="70" t="s">
        <v>511</v>
      </c>
      <c r="D83" s="45" t="s">
        <v>21</v>
      </c>
      <c r="E83" s="42">
        <f>('MEMORIAL DE CALCULO'!E95)</f>
        <v>4.83</v>
      </c>
      <c r="F83" s="43"/>
      <c r="G83" s="13"/>
      <c r="H83" s="13"/>
      <c r="J83" s="91"/>
    </row>
    <row r="84" spans="1:10" s="102" customFormat="1" ht="11.25" x14ac:dyDescent="0.2">
      <c r="A84" s="45"/>
      <c r="B84" s="45"/>
      <c r="C84" s="45" t="s">
        <v>0</v>
      </c>
      <c r="D84" s="45"/>
      <c r="E84" s="42"/>
      <c r="F84" s="65" t="s">
        <v>0</v>
      </c>
      <c r="G84" s="66" t="s">
        <v>107</v>
      </c>
      <c r="H84" s="66">
        <f>SUM(H81:H83)</f>
        <v>0</v>
      </c>
      <c r="J84" s="91"/>
    </row>
    <row r="85" spans="1:10" s="102" customFormat="1" ht="11.25" x14ac:dyDescent="0.2">
      <c r="A85" s="306"/>
      <c r="B85" s="196"/>
      <c r="C85" s="196"/>
      <c r="D85" s="306"/>
      <c r="E85" s="307"/>
      <c r="F85" s="88"/>
      <c r="G85" s="89" t="s">
        <v>107</v>
      </c>
      <c r="H85" s="90">
        <f>(H84+H79+H75)</f>
        <v>0</v>
      </c>
      <c r="J85" s="91"/>
    </row>
    <row r="86" spans="1:10" s="48" customFormat="1" x14ac:dyDescent="0.2">
      <c r="A86" s="54" t="s">
        <v>40</v>
      </c>
      <c r="B86" s="92"/>
      <c r="C86" s="64" t="s">
        <v>101</v>
      </c>
      <c r="D86" s="93"/>
      <c r="E86" s="94"/>
      <c r="F86" s="95"/>
      <c r="G86" s="51"/>
      <c r="H86" s="51"/>
      <c r="J86" s="67"/>
    </row>
    <row r="87" spans="1:10" s="48" customFormat="1" ht="22.5" x14ac:dyDescent="0.2">
      <c r="A87" s="45" t="s">
        <v>136</v>
      </c>
      <c r="B87" s="53" t="s">
        <v>377</v>
      </c>
      <c r="C87" s="70" t="s">
        <v>184</v>
      </c>
      <c r="D87" s="41" t="s">
        <v>21</v>
      </c>
      <c r="E87" s="42">
        <f>('MEMORIAL DE CALCULO'!E98)</f>
        <v>139.16</v>
      </c>
      <c r="F87" s="13"/>
      <c r="G87" s="13"/>
      <c r="H87" s="13"/>
      <c r="J87" s="67"/>
    </row>
    <row r="88" spans="1:10" s="68" customFormat="1" x14ac:dyDescent="0.2">
      <c r="A88" s="104"/>
      <c r="B88" s="105"/>
      <c r="C88" s="86" t="s">
        <v>0</v>
      </c>
      <c r="D88" s="85"/>
      <c r="E88" s="87"/>
      <c r="F88" s="88" t="s">
        <v>0</v>
      </c>
      <c r="G88" s="89" t="s">
        <v>107</v>
      </c>
      <c r="H88" s="90">
        <f>SUM(H87:H87)</f>
        <v>0</v>
      </c>
      <c r="I88" s="48"/>
      <c r="J88" s="67"/>
    </row>
    <row r="89" spans="1:10" s="68" customFormat="1" x14ac:dyDescent="0.2">
      <c r="A89" s="106" t="s">
        <v>42</v>
      </c>
      <c r="B89" s="107"/>
      <c r="C89" s="64" t="s">
        <v>102</v>
      </c>
      <c r="D89" s="93"/>
      <c r="E89" s="94"/>
      <c r="F89" s="95"/>
      <c r="G89" s="51"/>
      <c r="H89" s="51"/>
      <c r="I89" s="48"/>
      <c r="J89" s="67"/>
    </row>
    <row r="90" spans="1:10" s="68" customFormat="1" x14ac:dyDescent="0.2">
      <c r="A90" s="39" t="s">
        <v>43</v>
      </c>
      <c r="B90" s="53" t="s">
        <v>56</v>
      </c>
      <c r="C90" s="53" t="s">
        <v>72</v>
      </c>
      <c r="D90" s="41" t="s">
        <v>21</v>
      </c>
      <c r="E90" s="42">
        <f>('MEMORIAL DE CALCULO'!E104)</f>
        <v>131.78</v>
      </c>
      <c r="F90" s="13"/>
      <c r="G90" s="13"/>
      <c r="H90" s="13"/>
      <c r="I90" s="48"/>
      <c r="J90" s="67"/>
    </row>
    <row r="91" spans="1:10" s="68" customFormat="1" ht="22.5" x14ac:dyDescent="0.2">
      <c r="A91" s="39" t="s">
        <v>44</v>
      </c>
      <c r="B91" s="53" t="s">
        <v>302</v>
      </c>
      <c r="C91" s="70" t="s">
        <v>303</v>
      </c>
      <c r="D91" s="41" t="s">
        <v>21</v>
      </c>
      <c r="E91" s="42">
        <f>('MEMORIAL DE CALCULO'!E105)</f>
        <v>131.78</v>
      </c>
      <c r="F91" s="13"/>
      <c r="G91" s="13"/>
      <c r="H91" s="13"/>
      <c r="I91" s="48"/>
      <c r="J91" s="67"/>
    </row>
    <row r="92" spans="1:10" s="68" customFormat="1" ht="33.75" x14ac:dyDescent="0.2">
      <c r="A92" s="39" t="s">
        <v>45</v>
      </c>
      <c r="B92" s="69" t="s">
        <v>304</v>
      </c>
      <c r="C92" s="70" t="s">
        <v>305</v>
      </c>
      <c r="D92" s="41" t="s">
        <v>21</v>
      </c>
      <c r="E92" s="42">
        <f>('MEMORIAL DE CALCULO'!E106)</f>
        <v>131.78</v>
      </c>
      <c r="F92" s="13"/>
      <c r="G92" s="13"/>
      <c r="H92" s="13"/>
      <c r="I92" s="48"/>
      <c r="J92" s="67"/>
    </row>
    <row r="93" spans="1:10" s="68" customFormat="1" ht="27.75" customHeight="1" x14ac:dyDescent="0.2">
      <c r="A93" s="39" t="s">
        <v>46</v>
      </c>
      <c r="B93" s="53" t="s">
        <v>306</v>
      </c>
      <c r="C93" s="70" t="s">
        <v>307</v>
      </c>
      <c r="D93" s="41" t="s">
        <v>50</v>
      </c>
      <c r="E93" s="42">
        <f>('MEMORIAL DE CALCULO'!E107)</f>
        <v>88.67</v>
      </c>
      <c r="F93" s="13"/>
      <c r="G93" s="13"/>
      <c r="H93" s="13"/>
      <c r="I93" s="48"/>
      <c r="J93" s="67"/>
    </row>
    <row r="94" spans="1:10" s="48" customFormat="1" ht="35.25" customHeight="1" x14ac:dyDescent="0.2">
      <c r="A94" s="104"/>
      <c r="B94" s="105"/>
      <c r="C94" s="86" t="s">
        <v>0</v>
      </c>
      <c r="D94" s="85"/>
      <c r="E94" s="87"/>
      <c r="F94" s="88" t="s">
        <v>0</v>
      </c>
      <c r="G94" s="89" t="s">
        <v>107</v>
      </c>
      <c r="H94" s="90">
        <f>SUM(H90:H93)</f>
        <v>0</v>
      </c>
      <c r="J94" s="67"/>
    </row>
    <row r="95" spans="1:10" s="68" customFormat="1" ht="24.75" customHeight="1" x14ac:dyDescent="0.2">
      <c r="A95" s="106" t="s">
        <v>47</v>
      </c>
      <c r="B95" s="107"/>
      <c r="C95" s="64" t="s">
        <v>51</v>
      </c>
      <c r="D95" s="93"/>
      <c r="E95" s="94"/>
      <c r="F95" s="95"/>
      <c r="G95" s="51"/>
      <c r="H95" s="51"/>
      <c r="I95" s="48"/>
      <c r="J95" s="67"/>
    </row>
    <row r="96" spans="1:10" s="68" customFormat="1" x14ac:dyDescent="0.2">
      <c r="A96" s="108" t="s">
        <v>48</v>
      </c>
      <c r="B96" s="61"/>
      <c r="C96" s="60" t="s">
        <v>141</v>
      </c>
      <c r="D96" s="60" t="s">
        <v>0</v>
      </c>
      <c r="E96" s="63" t="s">
        <v>0</v>
      </c>
      <c r="F96" s="22" t="s">
        <v>0</v>
      </c>
      <c r="G96" s="22"/>
      <c r="H96" s="22"/>
      <c r="I96" s="48"/>
      <c r="J96" s="67"/>
    </row>
    <row r="97" spans="1:10" s="68" customFormat="1" x14ac:dyDescent="0.2">
      <c r="A97" s="185" t="s">
        <v>694</v>
      </c>
      <c r="B97" s="184" t="s">
        <v>185</v>
      </c>
      <c r="C97" s="53" t="s">
        <v>144</v>
      </c>
      <c r="D97" s="41" t="s">
        <v>21</v>
      </c>
      <c r="E97" s="42">
        <f>('MEMORIAL DE CALCULO'!E111)</f>
        <v>307.63</v>
      </c>
      <c r="F97" s="13"/>
      <c r="G97" s="13"/>
      <c r="H97" s="13"/>
      <c r="I97" s="48"/>
      <c r="J97" s="67"/>
    </row>
    <row r="98" spans="1:10" s="109" customFormat="1" x14ac:dyDescent="0.2">
      <c r="A98" s="39" t="s">
        <v>695</v>
      </c>
      <c r="B98" s="47" t="s">
        <v>97</v>
      </c>
      <c r="C98" s="53" t="s">
        <v>308</v>
      </c>
      <c r="D98" s="41" t="s">
        <v>21</v>
      </c>
      <c r="E98" s="42">
        <f>('MEMORIAL DE CALCULO'!E112)</f>
        <v>307.63</v>
      </c>
      <c r="F98" s="13"/>
      <c r="G98" s="13"/>
      <c r="H98" s="13"/>
      <c r="I98" s="102"/>
      <c r="J98" s="91"/>
    </row>
    <row r="99" spans="1:10" s="68" customFormat="1" ht="22.5" x14ac:dyDescent="0.2">
      <c r="A99" s="185" t="s">
        <v>696</v>
      </c>
      <c r="B99" s="53" t="s">
        <v>75</v>
      </c>
      <c r="C99" s="70" t="s">
        <v>143</v>
      </c>
      <c r="D99" s="41" t="s">
        <v>21</v>
      </c>
      <c r="E99" s="42">
        <f>('MEMORIAL DE CALCULO'!E113)</f>
        <v>307.63</v>
      </c>
      <c r="F99" s="13"/>
      <c r="G99" s="13"/>
      <c r="H99" s="13"/>
      <c r="I99" s="48"/>
      <c r="J99" s="67"/>
    </row>
    <row r="100" spans="1:10" s="68" customFormat="1" ht="22.5" x14ac:dyDescent="0.2">
      <c r="A100" s="185" t="s">
        <v>700</v>
      </c>
      <c r="B100" s="53" t="str">
        <f>('MEMORIAL DE CALCULO'!B114)</f>
        <v>AGESUL 1901003193</v>
      </c>
      <c r="C100" s="57" t="str">
        <f>('MEMORIAL DE CALCULO'!C114)</f>
        <v xml:space="preserve">PINTURA COM TINTA ALQUÍDICA DE FUNDO E ACABAMENTO (ESMALTE SINTÉTICO ) APLICADA A ROLO OU PINCEL SOBRE SUPERFÍCIES METÁLICAS </v>
      </c>
      <c r="D100" s="41" t="s">
        <v>21</v>
      </c>
      <c r="E100" s="42">
        <f>('MEMORIAL DE CALCULO'!E114)</f>
        <v>24.16</v>
      </c>
      <c r="F100" s="13"/>
      <c r="G100" s="13"/>
      <c r="H100" s="13"/>
      <c r="I100" s="48"/>
      <c r="J100" s="67"/>
    </row>
    <row r="101" spans="1:10" s="68" customFormat="1" x14ac:dyDescent="0.2">
      <c r="A101" s="39"/>
      <c r="B101" s="53"/>
      <c r="C101" s="47"/>
      <c r="D101" s="41"/>
      <c r="E101" s="43"/>
      <c r="F101" s="13"/>
      <c r="G101" s="66" t="s">
        <v>107</v>
      </c>
      <c r="H101" s="22">
        <f>SUM(H97:H100)</f>
        <v>0</v>
      </c>
      <c r="I101" s="48"/>
      <c r="J101" s="67"/>
    </row>
    <row r="102" spans="1:10" s="68" customFormat="1" ht="24.75" customHeight="1" x14ac:dyDescent="0.2">
      <c r="A102" s="61" t="s">
        <v>49</v>
      </c>
      <c r="B102" s="61"/>
      <c r="C102" s="64" t="s">
        <v>142</v>
      </c>
      <c r="D102" s="60" t="s">
        <v>0</v>
      </c>
      <c r="E102" s="63" t="s">
        <v>0</v>
      </c>
      <c r="F102" s="22" t="s">
        <v>0</v>
      </c>
      <c r="G102" s="22"/>
      <c r="H102" s="22"/>
      <c r="I102" s="48"/>
      <c r="J102" s="67"/>
    </row>
    <row r="103" spans="1:10" s="68" customFormat="1" x14ac:dyDescent="0.2">
      <c r="A103" s="39" t="s">
        <v>697</v>
      </c>
      <c r="B103" s="47" t="s">
        <v>97</v>
      </c>
      <c r="C103" s="53" t="s">
        <v>98</v>
      </c>
      <c r="D103" s="41" t="s">
        <v>21</v>
      </c>
      <c r="E103" s="42">
        <f>('MEMORIAL DE CALCULO'!E121)</f>
        <v>385.4</v>
      </c>
      <c r="F103" s="13"/>
      <c r="G103" s="13"/>
      <c r="H103" s="13"/>
      <c r="I103" s="217"/>
    </row>
    <row r="104" spans="1:10" s="109" customFormat="1" x14ac:dyDescent="0.2">
      <c r="A104" s="39" t="s">
        <v>698</v>
      </c>
      <c r="B104" s="53" t="s">
        <v>75</v>
      </c>
      <c r="C104" s="53" t="s">
        <v>162</v>
      </c>
      <c r="D104" s="41" t="s">
        <v>21</v>
      </c>
      <c r="E104" s="42">
        <f>('MEMORIAL DE CALCULO'!E122)</f>
        <v>385.4</v>
      </c>
      <c r="F104" s="13"/>
      <c r="G104" s="13"/>
      <c r="H104" s="13"/>
      <c r="I104" s="102"/>
      <c r="J104" s="91"/>
    </row>
    <row r="105" spans="1:10" s="68" customFormat="1" x14ac:dyDescent="0.2">
      <c r="A105" s="39" t="s">
        <v>699</v>
      </c>
      <c r="B105" s="16" t="s">
        <v>186</v>
      </c>
      <c r="C105" s="53" t="s">
        <v>76</v>
      </c>
      <c r="D105" s="41" t="s">
        <v>21</v>
      </c>
      <c r="E105" s="42">
        <f>('MEMORIAL DE CALCULO'!E123)</f>
        <v>26.16</v>
      </c>
      <c r="F105" s="13"/>
      <c r="G105" s="13"/>
      <c r="H105" s="13"/>
      <c r="I105" s="48"/>
      <c r="J105" s="67"/>
    </row>
    <row r="106" spans="1:10" s="68" customFormat="1" x14ac:dyDescent="0.2">
      <c r="A106" s="39"/>
      <c r="B106" s="53"/>
      <c r="C106" s="57"/>
      <c r="D106" s="41"/>
      <c r="E106" s="42"/>
      <c r="F106" s="13"/>
      <c r="G106" s="22" t="s">
        <v>107</v>
      </c>
      <c r="H106" s="22">
        <f>SUM(H103:H105)</f>
        <v>0</v>
      </c>
      <c r="I106" s="48"/>
      <c r="J106" s="67"/>
    </row>
    <row r="107" spans="1:10" s="68" customFormat="1" x14ac:dyDescent="0.2">
      <c r="A107" s="104" t="s">
        <v>0</v>
      </c>
      <c r="B107" s="105"/>
      <c r="C107" s="86" t="s">
        <v>0</v>
      </c>
      <c r="D107" s="85"/>
      <c r="E107" s="87"/>
      <c r="F107" s="88" t="s">
        <v>0</v>
      </c>
      <c r="G107" s="89" t="s">
        <v>107</v>
      </c>
      <c r="H107" s="90">
        <f>(H106+H101)</f>
        <v>0</v>
      </c>
      <c r="I107" s="48"/>
      <c r="J107" s="67"/>
    </row>
    <row r="108" spans="1:10" s="68" customFormat="1" x14ac:dyDescent="0.2">
      <c r="A108" s="106" t="s">
        <v>109</v>
      </c>
      <c r="B108" s="107"/>
      <c r="C108" s="64" t="s">
        <v>105</v>
      </c>
      <c r="D108" s="93"/>
      <c r="E108" s="94"/>
      <c r="F108" s="95"/>
      <c r="G108" s="51"/>
      <c r="H108" s="51"/>
      <c r="I108" s="48"/>
      <c r="J108" s="67"/>
    </row>
    <row r="109" spans="1:10" s="68" customFormat="1" ht="33.75" x14ac:dyDescent="0.2">
      <c r="A109" s="218" t="s">
        <v>150</v>
      </c>
      <c r="B109" s="69" t="s">
        <v>187</v>
      </c>
      <c r="C109" s="219" t="s">
        <v>188</v>
      </c>
      <c r="D109" s="45" t="s">
        <v>18</v>
      </c>
      <c r="E109" s="43">
        <f>('MEMORIAL DE CALCULO'!E128)</f>
        <v>3</v>
      </c>
      <c r="F109" s="13"/>
      <c r="G109" s="13"/>
      <c r="H109" s="13"/>
      <c r="I109" s="48"/>
      <c r="J109" s="67"/>
    </row>
    <row r="110" spans="1:10" s="68" customFormat="1" ht="33.75" x14ac:dyDescent="0.2">
      <c r="A110" s="218" t="s">
        <v>148</v>
      </c>
      <c r="B110" s="53" t="s">
        <v>309</v>
      </c>
      <c r="C110" s="219" t="s">
        <v>310</v>
      </c>
      <c r="D110" s="45" t="s">
        <v>18</v>
      </c>
      <c r="E110" s="43">
        <f>('MEMORIAL DE CALCULO'!E129)</f>
        <v>3</v>
      </c>
      <c r="F110" s="13"/>
      <c r="G110" s="13"/>
      <c r="H110" s="13"/>
      <c r="I110" s="48"/>
      <c r="J110" s="67"/>
    </row>
    <row r="111" spans="1:10" s="68" customFormat="1" ht="22.5" x14ac:dyDescent="0.2">
      <c r="A111" s="39" t="s">
        <v>149</v>
      </c>
      <c r="B111" s="53" t="s">
        <v>153</v>
      </c>
      <c r="C111" s="70" t="s">
        <v>154</v>
      </c>
      <c r="D111" s="41" t="s">
        <v>18</v>
      </c>
      <c r="E111" s="42">
        <f>('MEMORIAL DE CALCULO'!E130)</f>
        <v>3</v>
      </c>
      <c r="F111" s="13"/>
      <c r="G111" s="13"/>
      <c r="H111" s="13"/>
      <c r="I111" s="48"/>
      <c r="J111" s="67"/>
    </row>
    <row r="112" spans="1:10" s="68" customFormat="1" x14ac:dyDescent="0.2">
      <c r="A112" s="39" t="s">
        <v>604</v>
      </c>
      <c r="B112" s="53" t="s">
        <v>95</v>
      </c>
      <c r="C112" s="53" t="s">
        <v>96</v>
      </c>
      <c r="D112" s="41" t="s">
        <v>18</v>
      </c>
      <c r="E112" s="42">
        <f>('MEMORIAL DE CALCULO'!E131)</f>
        <v>3</v>
      </c>
      <c r="F112" s="13"/>
      <c r="G112" s="13"/>
      <c r="H112" s="13"/>
      <c r="I112" s="48"/>
      <c r="J112" s="67"/>
    </row>
    <row r="113" spans="1:10" s="68" customFormat="1" ht="21.75" customHeight="1" x14ac:dyDescent="0.2">
      <c r="A113" s="39" t="s">
        <v>605</v>
      </c>
      <c r="B113" s="53" t="s">
        <v>459</v>
      </c>
      <c r="C113" s="310" t="s">
        <v>460</v>
      </c>
      <c r="D113" s="41" t="s">
        <v>18</v>
      </c>
      <c r="E113" s="42">
        <f>('MEMORIAL DE CALCULO'!E132)</f>
        <v>1</v>
      </c>
      <c r="F113" s="13"/>
      <c r="G113" s="13"/>
      <c r="H113" s="13"/>
      <c r="I113" s="48"/>
      <c r="J113" s="67"/>
    </row>
    <row r="114" spans="1:10" s="68" customFormat="1" ht="33.75" x14ac:dyDescent="0.2">
      <c r="A114" s="39" t="s">
        <v>606</v>
      </c>
      <c r="B114" s="47" t="s">
        <v>461</v>
      </c>
      <c r="C114" s="28" t="s">
        <v>462</v>
      </c>
      <c r="D114" s="41" t="s">
        <v>18</v>
      </c>
      <c r="E114" s="42">
        <f>('MEMORIAL DE CALCULO'!E133)</f>
        <v>1</v>
      </c>
      <c r="F114" s="13"/>
      <c r="G114" s="13"/>
      <c r="H114" s="13"/>
      <c r="I114" s="48"/>
      <c r="J114" s="67"/>
    </row>
    <row r="115" spans="1:10" s="68" customFormat="1" x14ac:dyDescent="0.2">
      <c r="A115" s="104"/>
      <c r="B115" s="105"/>
      <c r="C115" s="86" t="s">
        <v>0</v>
      </c>
      <c r="D115" s="85"/>
      <c r="E115" s="87" t="s">
        <v>0</v>
      </c>
      <c r="F115" s="88" t="s">
        <v>0</v>
      </c>
      <c r="G115" s="89" t="s">
        <v>107</v>
      </c>
      <c r="H115" s="90">
        <f>SUM(H109:H114)</f>
        <v>0</v>
      </c>
      <c r="I115" s="48"/>
      <c r="J115" s="67"/>
    </row>
    <row r="116" spans="1:10" s="68" customFormat="1" ht="35.25" customHeight="1" x14ac:dyDescent="0.2">
      <c r="A116" s="60" t="s">
        <v>79</v>
      </c>
      <c r="B116" s="46"/>
      <c r="C116" s="64" t="s">
        <v>411</v>
      </c>
      <c r="D116" s="45"/>
      <c r="E116" s="42"/>
      <c r="F116" s="65"/>
      <c r="G116" s="66"/>
      <c r="H116" s="66"/>
      <c r="I116" s="48"/>
      <c r="J116" s="67"/>
    </row>
    <row r="117" spans="1:10" s="68" customFormat="1" x14ac:dyDescent="0.2">
      <c r="A117" s="106" t="s">
        <v>110</v>
      </c>
      <c r="B117" s="107"/>
      <c r="C117" s="64" t="s">
        <v>311</v>
      </c>
      <c r="D117" s="93"/>
      <c r="E117" s="94"/>
      <c r="F117" s="95"/>
      <c r="G117" s="51"/>
      <c r="H117" s="51"/>
      <c r="I117" s="48"/>
      <c r="J117" s="67"/>
    </row>
    <row r="118" spans="1:10" s="48" customFormat="1" ht="33.75" x14ac:dyDescent="0.2">
      <c r="A118" s="72" t="s">
        <v>607</v>
      </c>
      <c r="B118" s="53" t="s">
        <v>156</v>
      </c>
      <c r="C118" s="70" t="s">
        <v>157</v>
      </c>
      <c r="D118" s="41" t="s">
        <v>15</v>
      </c>
      <c r="E118" s="42">
        <f>('MEMORIAL DE CALCULO'!E138)</f>
        <v>1</v>
      </c>
      <c r="F118" s="43"/>
      <c r="G118" s="13"/>
      <c r="H118" s="13"/>
      <c r="J118" s="67"/>
    </row>
    <row r="119" spans="1:10" s="68" customFormat="1" ht="22.5" x14ac:dyDescent="0.2">
      <c r="A119" s="72" t="s">
        <v>608</v>
      </c>
      <c r="B119" s="45" t="s">
        <v>189</v>
      </c>
      <c r="C119" s="27" t="s">
        <v>190</v>
      </c>
      <c r="D119" s="41" t="s">
        <v>29</v>
      </c>
      <c r="E119" s="42">
        <f>('MEMORIAL DE CALCULO'!E139)</f>
        <v>3</v>
      </c>
      <c r="F119" s="43"/>
      <c r="G119" s="13"/>
      <c r="H119" s="13"/>
      <c r="I119" s="48"/>
      <c r="J119" s="67"/>
    </row>
    <row r="120" spans="1:10" s="68" customFormat="1" x14ac:dyDescent="0.2">
      <c r="A120" s="72" t="s">
        <v>609</v>
      </c>
      <c r="B120" s="184" t="s">
        <v>191</v>
      </c>
      <c r="C120" s="16" t="s">
        <v>192</v>
      </c>
      <c r="D120" s="41" t="s">
        <v>29</v>
      </c>
      <c r="E120" s="42">
        <f>('MEMORIAL DE CALCULO'!E140)</f>
        <v>3</v>
      </c>
      <c r="F120" s="20"/>
      <c r="G120" s="13"/>
      <c r="H120" s="13"/>
      <c r="I120" s="48"/>
      <c r="J120" s="67"/>
    </row>
    <row r="121" spans="1:10" s="68" customFormat="1" ht="22.5" x14ac:dyDescent="0.2">
      <c r="A121" s="72" t="s">
        <v>610</v>
      </c>
      <c r="B121" s="53" t="s">
        <v>193</v>
      </c>
      <c r="C121" s="70" t="s">
        <v>194</v>
      </c>
      <c r="D121" s="41" t="s">
        <v>25</v>
      </c>
      <c r="E121" s="42">
        <f>('MEMORIAL DE CALCULO'!E141)</f>
        <v>30</v>
      </c>
      <c r="F121" s="43"/>
      <c r="G121" s="13"/>
      <c r="H121" s="13"/>
      <c r="I121" s="48"/>
      <c r="J121" s="67"/>
    </row>
    <row r="122" spans="1:10" s="68" customFormat="1" ht="22.5" x14ac:dyDescent="0.2">
      <c r="A122" s="72" t="s">
        <v>611</v>
      </c>
      <c r="B122" s="45" t="s">
        <v>195</v>
      </c>
      <c r="C122" s="70" t="s">
        <v>196</v>
      </c>
      <c r="D122" s="41" t="s">
        <v>25</v>
      </c>
      <c r="E122" s="42">
        <f>('MEMORIAL DE CALCULO'!E142)</f>
        <v>30</v>
      </c>
      <c r="F122" s="43"/>
      <c r="G122" s="13"/>
      <c r="H122" s="13"/>
      <c r="I122" s="48"/>
      <c r="J122" s="67"/>
    </row>
    <row r="123" spans="1:10" s="68" customFormat="1" ht="22.5" x14ac:dyDescent="0.2">
      <c r="A123" s="185" t="s">
        <v>612</v>
      </c>
      <c r="B123" s="53" t="s">
        <v>86</v>
      </c>
      <c r="C123" s="70" t="s">
        <v>197</v>
      </c>
      <c r="D123" s="41" t="s">
        <v>25</v>
      </c>
      <c r="E123" s="42">
        <f>('MEMORIAL DE CALCULO'!E143)</f>
        <v>80</v>
      </c>
      <c r="F123" s="13"/>
      <c r="G123" s="13"/>
      <c r="H123" s="13"/>
      <c r="J123" s="110"/>
    </row>
    <row r="124" spans="1:10" s="68" customFormat="1" ht="22.5" x14ac:dyDescent="0.2">
      <c r="A124" s="185" t="s">
        <v>613</v>
      </c>
      <c r="B124" s="53" t="s">
        <v>198</v>
      </c>
      <c r="C124" s="55" t="s">
        <v>199</v>
      </c>
      <c r="D124" s="41" t="s">
        <v>15</v>
      </c>
      <c r="E124" s="42">
        <f>('MEMORIAL DE CALCULO'!E147)</f>
        <v>25</v>
      </c>
      <c r="F124" s="13"/>
      <c r="G124" s="13"/>
      <c r="H124" s="13"/>
      <c r="I124" s="48"/>
      <c r="J124" s="67"/>
    </row>
    <row r="125" spans="1:10" s="68" customFormat="1" ht="22.5" x14ac:dyDescent="0.2">
      <c r="A125" s="185" t="s">
        <v>614</v>
      </c>
      <c r="B125" s="53" t="s">
        <v>201</v>
      </c>
      <c r="C125" s="70" t="s">
        <v>202</v>
      </c>
      <c r="D125" s="41" t="s">
        <v>15</v>
      </c>
      <c r="E125" s="42">
        <f>('MEMORIAL DE CALCULO'!E148)</f>
        <v>13</v>
      </c>
      <c r="F125" s="13"/>
      <c r="G125" s="13"/>
      <c r="H125" s="13"/>
      <c r="I125" s="48"/>
      <c r="J125" s="67"/>
    </row>
    <row r="126" spans="1:10" s="68" customFormat="1" ht="22.5" x14ac:dyDescent="0.2">
      <c r="A126" s="185" t="s">
        <v>615</v>
      </c>
      <c r="B126" s="53" t="s">
        <v>205</v>
      </c>
      <c r="C126" s="70" t="s">
        <v>206</v>
      </c>
      <c r="D126" s="41" t="s">
        <v>15</v>
      </c>
      <c r="E126" s="42">
        <f>('MEMORIAL DE CALCULO'!E149)</f>
        <v>10</v>
      </c>
      <c r="F126" s="13"/>
      <c r="G126" s="13"/>
      <c r="H126" s="13"/>
      <c r="I126" s="48"/>
      <c r="J126" s="67"/>
    </row>
    <row r="127" spans="1:10" s="68" customFormat="1" ht="45" x14ac:dyDescent="0.2">
      <c r="A127" s="185" t="s">
        <v>616</v>
      </c>
      <c r="B127" s="184" t="s">
        <v>200</v>
      </c>
      <c r="C127" s="203" t="s">
        <v>378</v>
      </c>
      <c r="D127" s="41" t="s">
        <v>15</v>
      </c>
      <c r="E127" s="42">
        <f>('MEMORIAL DE CALCULO'!E150)</f>
        <v>11</v>
      </c>
      <c r="F127" s="13"/>
      <c r="G127" s="13"/>
      <c r="H127" s="13"/>
      <c r="I127" s="48"/>
      <c r="J127" s="67"/>
    </row>
    <row r="128" spans="1:10" s="68" customFormat="1" ht="33.75" x14ac:dyDescent="0.2">
      <c r="A128" s="185" t="s">
        <v>617</v>
      </c>
      <c r="B128" s="184" t="s">
        <v>316</v>
      </c>
      <c r="C128" s="203" t="s">
        <v>317</v>
      </c>
      <c r="D128" s="41" t="s">
        <v>15</v>
      </c>
      <c r="E128" s="42">
        <f>('MEMORIAL DE CALCULO'!E151)</f>
        <v>4</v>
      </c>
      <c r="F128" s="13"/>
      <c r="G128" s="13"/>
      <c r="H128" s="13"/>
      <c r="I128" s="48"/>
      <c r="J128" s="67"/>
    </row>
    <row r="129" spans="1:10" s="68" customFormat="1" ht="33.75" x14ac:dyDescent="0.2">
      <c r="A129" s="185" t="s">
        <v>618</v>
      </c>
      <c r="B129" s="53" t="s">
        <v>203</v>
      </c>
      <c r="C129" s="70" t="s">
        <v>204</v>
      </c>
      <c r="D129" s="41" t="s">
        <v>15</v>
      </c>
      <c r="E129" s="42">
        <f>('MEMORIAL DE CALCULO'!E152)</f>
        <v>20</v>
      </c>
      <c r="F129" s="13"/>
      <c r="G129" s="13"/>
      <c r="H129" s="13"/>
      <c r="I129" s="48"/>
      <c r="J129" s="67"/>
    </row>
    <row r="130" spans="1:10" s="68" customFormat="1" ht="35.25" customHeight="1" x14ac:dyDescent="0.2">
      <c r="A130" s="185" t="s">
        <v>619</v>
      </c>
      <c r="B130" s="53" t="s">
        <v>207</v>
      </c>
      <c r="C130" s="70" t="s">
        <v>208</v>
      </c>
      <c r="D130" s="41" t="s">
        <v>15</v>
      </c>
      <c r="E130" s="42">
        <f>('MEMORIAL DE CALCULO'!E153)</f>
        <v>6</v>
      </c>
      <c r="F130" s="13"/>
      <c r="G130" s="13"/>
      <c r="H130" s="13"/>
      <c r="I130" s="48"/>
      <c r="J130" s="67"/>
    </row>
    <row r="131" spans="1:10" s="68" customFormat="1" ht="33.75" x14ac:dyDescent="0.2">
      <c r="A131" s="185" t="s">
        <v>620</v>
      </c>
      <c r="B131" s="53" t="s">
        <v>207</v>
      </c>
      <c r="C131" s="70" t="s">
        <v>426</v>
      </c>
      <c r="D131" s="41" t="s">
        <v>15</v>
      </c>
      <c r="E131" s="42">
        <f>('MEMORIAL DE CALCULO'!E154)</f>
        <v>3</v>
      </c>
      <c r="F131" s="13"/>
      <c r="G131" s="13"/>
      <c r="H131" s="13"/>
      <c r="I131" s="48"/>
      <c r="J131" s="67"/>
    </row>
    <row r="132" spans="1:10" s="68" customFormat="1" x14ac:dyDescent="0.2">
      <c r="A132" s="183"/>
      <c r="B132" s="46"/>
      <c r="C132" s="64" t="s">
        <v>0</v>
      </c>
      <c r="D132" s="93"/>
      <c r="E132" s="94"/>
      <c r="F132" s="65" t="s">
        <v>0</v>
      </c>
      <c r="G132" s="66" t="s">
        <v>107</v>
      </c>
      <c r="H132" s="66">
        <f>SUM(H118:H131)</f>
        <v>0</v>
      </c>
      <c r="I132" s="48"/>
      <c r="J132" s="67"/>
    </row>
    <row r="133" spans="1:10" s="68" customFormat="1" x14ac:dyDescent="0.2">
      <c r="A133" s="106" t="s">
        <v>111</v>
      </c>
      <c r="B133" s="107"/>
      <c r="C133" s="64" t="s">
        <v>103</v>
      </c>
      <c r="D133" s="93"/>
      <c r="E133" s="94"/>
      <c r="F133" s="95"/>
      <c r="G133" s="51"/>
      <c r="H133" s="51"/>
      <c r="I133" s="48"/>
      <c r="J133" s="67"/>
    </row>
    <row r="134" spans="1:10" s="68" customFormat="1" ht="22.5" x14ac:dyDescent="0.2">
      <c r="A134" s="72" t="s">
        <v>621</v>
      </c>
      <c r="B134" s="45" t="s">
        <v>189</v>
      </c>
      <c r="C134" s="70" t="s">
        <v>190</v>
      </c>
      <c r="D134" s="41" t="s">
        <v>29</v>
      </c>
      <c r="E134" s="42">
        <f>('MEMORIAL DE CALCULO'!E157)</f>
        <v>9.84</v>
      </c>
      <c r="F134" s="43"/>
      <c r="G134" s="13"/>
      <c r="H134" s="13"/>
      <c r="I134" s="48"/>
      <c r="J134" s="67"/>
    </row>
    <row r="135" spans="1:10" s="68" customFormat="1" x14ac:dyDescent="0.2">
      <c r="A135" s="72" t="s">
        <v>622</v>
      </c>
      <c r="B135" s="184" t="s">
        <v>191</v>
      </c>
      <c r="C135" s="16" t="s">
        <v>192</v>
      </c>
      <c r="D135" s="41" t="s">
        <v>29</v>
      </c>
      <c r="E135" s="42">
        <f>('MEMORIAL DE CALCULO'!E161)</f>
        <v>9.84</v>
      </c>
      <c r="F135" s="20"/>
      <c r="G135" s="13"/>
      <c r="H135" s="13"/>
      <c r="I135" s="48"/>
      <c r="J135" s="67"/>
    </row>
    <row r="136" spans="1:10" s="68" customFormat="1" ht="22.5" x14ac:dyDescent="0.2">
      <c r="A136" s="72" t="s">
        <v>623</v>
      </c>
      <c r="B136" s="53" t="s">
        <v>193</v>
      </c>
      <c r="C136" s="70" t="s">
        <v>194</v>
      </c>
      <c r="D136" s="41" t="s">
        <v>25</v>
      </c>
      <c r="E136" s="42">
        <f>('MEMORIAL DE CALCULO'!E165)</f>
        <v>4</v>
      </c>
      <c r="F136" s="43"/>
      <c r="G136" s="13"/>
      <c r="H136" s="13"/>
      <c r="I136" s="48"/>
      <c r="J136" s="67"/>
    </row>
    <row r="137" spans="1:10" s="68" customFormat="1" ht="22.5" x14ac:dyDescent="0.2">
      <c r="A137" s="72" t="s">
        <v>624</v>
      </c>
      <c r="B137" s="45" t="s">
        <v>195</v>
      </c>
      <c r="C137" s="70" t="s">
        <v>196</v>
      </c>
      <c r="D137" s="41" t="s">
        <v>25</v>
      </c>
      <c r="E137" s="42">
        <f>('MEMORIAL DE CALCULO'!E168)</f>
        <v>4</v>
      </c>
      <c r="F137" s="43"/>
      <c r="G137" s="13"/>
      <c r="H137" s="13"/>
      <c r="I137" s="48"/>
      <c r="J137" s="67"/>
    </row>
    <row r="138" spans="1:10" s="68" customFormat="1" ht="33.75" x14ac:dyDescent="0.2">
      <c r="A138" s="39" t="s">
        <v>625</v>
      </c>
      <c r="B138" s="53" t="s">
        <v>81</v>
      </c>
      <c r="C138" s="70" t="s">
        <v>211</v>
      </c>
      <c r="D138" s="41" t="s">
        <v>25</v>
      </c>
      <c r="E138" s="42">
        <f>('MEMORIAL DE CALCULO'!E171)</f>
        <v>12</v>
      </c>
      <c r="F138" s="13"/>
      <c r="G138" s="13"/>
      <c r="H138" s="13"/>
      <c r="J138" s="110"/>
    </row>
    <row r="139" spans="1:10" s="68" customFormat="1" ht="33.75" x14ac:dyDescent="0.2">
      <c r="A139" s="39" t="s">
        <v>626</v>
      </c>
      <c r="B139" s="53" t="s">
        <v>82</v>
      </c>
      <c r="C139" s="70" t="s">
        <v>210</v>
      </c>
      <c r="D139" s="41" t="s">
        <v>25</v>
      </c>
      <c r="E139" s="42">
        <f>('MEMORIAL DE CALCULO'!E172)</f>
        <v>24</v>
      </c>
      <c r="F139" s="13"/>
      <c r="G139" s="13"/>
      <c r="H139" s="13"/>
      <c r="I139" s="48"/>
      <c r="J139" s="67"/>
    </row>
    <row r="140" spans="1:10" s="68" customFormat="1" ht="33.75" x14ac:dyDescent="0.2">
      <c r="A140" s="39" t="s">
        <v>627</v>
      </c>
      <c r="B140" s="53" t="s">
        <v>83</v>
      </c>
      <c r="C140" s="70" t="s">
        <v>209</v>
      </c>
      <c r="D140" s="41" t="s">
        <v>25</v>
      </c>
      <c r="E140" s="42">
        <f>('MEMORIAL DE CALCULO'!E173)</f>
        <v>60</v>
      </c>
      <c r="F140" s="13"/>
      <c r="G140" s="13"/>
      <c r="H140" s="13"/>
      <c r="I140" s="48"/>
      <c r="J140" s="67"/>
    </row>
    <row r="141" spans="1:10" s="68" customFormat="1" ht="33.75" x14ac:dyDescent="0.2">
      <c r="A141" s="39" t="s">
        <v>628</v>
      </c>
      <c r="B141" s="53" t="s">
        <v>218</v>
      </c>
      <c r="C141" s="70" t="s">
        <v>219</v>
      </c>
      <c r="D141" s="41" t="s">
        <v>15</v>
      </c>
      <c r="E141" s="42">
        <f>('MEMORIAL DE CALCULO'!E174)</f>
        <v>8</v>
      </c>
      <c r="F141" s="13"/>
      <c r="G141" s="13"/>
      <c r="H141" s="13"/>
      <c r="I141" s="48"/>
      <c r="J141" s="67"/>
    </row>
    <row r="142" spans="1:10" s="68" customFormat="1" ht="33.75" x14ac:dyDescent="0.2">
      <c r="A142" s="39" t="s">
        <v>629</v>
      </c>
      <c r="B142" s="53" t="s">
        <v>220</v>
      </c>
      <c r="C142" s="70" t="s">
        <v>221</v>
      </c>
      <c r="D142" s="41" t="s">
        <v>15</v>
      </c>
      <c r="E142" s="42">
        <f>('MEMORIAL DE CALCULO'!E175)</f>
        <v>8</v>
      </c>
      <c r="F142" s="13"/>
      <c r="G142" s="13"/>
      <c r="H142" s="13"/>
      <c r="I142" s="48"/>
      <c r="J142" s="67"/>
    </row>
    <row r="143" spans="1:10" s="68" customFormat="1" ht="33.75" x14ac:dyDescent="0.2">
      <c r="A143" s="39" t="s">
        <v>630</v>
      </c>
      <c r="B143" s="53" t="s">
        <v>212</v>
      </c>
      <c r="C143" s="70" t="s">
        <v>213</v>
      </c>
      <c r="D143" s="41" t="s">
        <v>15</v>
      </c>
      <c r="E143" s="42">
        <f>('MEMORIAL DE CALCULO'!E176)</f>
        <v>4</v>
      </c>
      <c r="F143" s="13"/>
      <c r="G143" s="13"/>
      <c r="H143" s="13"/>
      <c r="I143" s="48"/>
      <c r="J143" s="67"/>
    </row>
    <row r="144" spans="1:10" s="68" customFormat="1" ht="33.75" x14ac:dyDescent="0.2">
      <c r="A144" s="39" t="s">
        <v>631</v>
      </c>
      <c r="B144" s="53" t="s">
        <v>214</v>
      </c>
      <c r="C144" s="70" t="s">
        <v>215</v>
      </c>
      <c r="D144" s="41" t="s">
        <v>15</v>
      </c>
      <c r="E144" s="42">
        <f>('MEMORIAL DE CALCULO'!E177)</f>
        <v>5</v>
      </c>
      <c r="F144" s="13"/>
      <c r="G144" s="13"/>
      <c r="H144" s="13"/>
      <c r="I144" s="48"/>
      <c r="J144" s="67"/>
    </row>
    <row r="145" spans="1:10" s="68" customFormat="1" ht="33.75" x14ac:dyDescent="0.2">
      <c r="A145" s="39" t="s">
        <v>632</v>
      </c>
      <c r="B145" s="53" t="s">
        <v>216</v>
      </c>
      <c r="C145" s="70" t="s">
        <v>217</v>
      </c>
      <c r="D145" s="41" t="s">
        <v>15</v>
      </c>
      <c r="E145" s="42">
        <f>('MEMORIAL DE CALCULO'!E178)</f>
        <v>4</v>
      </c>
      <c r="F145" s="13"/>
      <c r="G145" s="13"/>
      <c r="H145" s="13"/>
      <c r="I145" s="48"/>
      <c r="J145" s="67"/>
    </row>
    <row r="146" spans="1:10" s="68" customFormat="1" ht="33.75" x14ac:dyDescent="0.2">
      <c r="A146" s="39" t="s">
        <v>633</v>
      </c>
      <c r="B146" s="53" t="s">
        <v>315</v>
      </c>
      <c r="C146" s="70" t="s">
        <v>314</v>
      </c>
      <c r="D146" s="41" t="s">
        <v>15</v>
      </c>
      <c r="E146" s="42">
        <f>('MEMORIAL DE CALCULO'!E179)</f>
        <v>4</v>
      </c>
      <c r="F146" s="13"/>
      <c r="G146" s="13"/>
      <c r="H146" s="13"/>
      <c r="I146" s="48"/>
      <c r="J146" s="67"/>
    </row>
    <row r="147" spans="1:10" s="68" customFormat="1" ht="22.5" x14ac:dyDescent="0.2">
      <c r="A147" s="39" t="s">
        <v>634</v>
      </c>
      <c r="B147" s="53" t="s">
        <v>84</v>
      </c>
      <c r="C147" s="70" t="s">
        <v>358</v>
      </c>
      <c r="D147" s="41" t="s">
        <v>15</v>
      </c>
      <c r="E147" s="42">
        <f>('MEMORIAL DE CALCULO'!E180)</f>
        <v>3</v>
      </c>
      <c r="F147" s="13"/>
      <c r="G147" s="13"/>
      <c r="H147" s="13"/>
      <c r="I147" s="48"/>
      <c r="J147" s="67"/>
    </row>
    <row r="148" spans="1:10" s="68" customFormat="1" ht="33.75" x14ac:dyDescent="0.2">
      <c r="A148" s="39" t="s">
        <v>635</v>
      </c>
      <c r="B148" s="53" t="s">
        <v>222</v>
      </c>
      <c r="C148" s="70" t="s">
        <v>223</v>
      </c>
      <c r="D148" s="41" t="s">
        <v>15</v>
      </c>
      <c r="E148" s="42">
        <f>('MEMORIAL DE CALCULO'!E181)</f>
        <v>7</v>
      </c>
      <c r="F148" s="13"/>
      <c r="G148" s="13"/>
      <c r="H148" s="13"/>
      <c r="I148" s="48"/>
      <c r="J148" s="67"/>
    </row>
    <row r="149" spans="1:10" s="68" customFormat="1" ht="23.25" customHeight="1" x14ac:dyDescent="0.2">
      <c r="A149" s="39"/>
      <c r="B149" s="53"/>
      <c r="C149" s="203"/>
      <c r="D149" s="41"/>
      <c r="E149" s="42"/>
      <c r="F149" s="13"/>
      <c r="G149" s="22" t="s">
        <v>107</v>
      </c>
      <c r="H149" s="22">
        <f>SUM(H134:H148)</f>
        <v>0</v>
      </c>
      <c r="I149" s="48"/>
      <c r="J149" s="67"/>
    </row>
    <row r="150" spans="1:10" s="68" customFormat="1" x14ac:dyDescent="0.2">
      <c r="A150" s="61" t="s">
        <v>112</v>
      </c>
      <c r="B150" s="99"/>
      <c r="C150" s="301" t="s">
        <v>85</v>
      </c>
      <c r="D150" s="60"/>
      <c r="E150" s="63"/>
      <c r="F150" s="22"/>
      <c r="G150" s="22"/>
      <c r="H150" s="22"/>
      <c r="I150" s="48"/>
      <c r="J150" s="67"/>
    </row>
    <row r="151" spans="1:10" s="68" customFormat="1" ht="33.75" x14ac:dyDescent="0.2">
      <c r="A151" s="39" t="s">
        <v>636</v>
      </c>
      <c r="B151" s="53" t="s">
        <v>83</v>
      </c>
      <c r="C151" s="70" t="s">
        <v>209</v>
      </c>
      <c r="D151" s="41" t="s">
        <v>25</v>
      </c>
      <c r="E151" s="42">
        <f>('MEMORIAL DE CALCULO'!E184)</f>
        <v>49</v>
      </c>
      <c r="F151" s="13"/>
      <c r="G151" s="13"/>
      <c r="H151" s="13"/>
      <c r="I151" s="48"/>
      <c r="J151" s="67"/>
    </row>
    <row r="152" spans="1:10" s="109" customFormat="1" ht="33.75" x14ac:dyDescent="0.2">
      <c r="A152" s="39" t="s">
        <v>637</v>
      </c>
      <c r="B152" s="53" t="s">
        <v>216</v>
      </c>
      <c r="C152" s="70" t="s">
        <v>217</v>
      </c>
      <c r="D152" s="41" t="s">
        <v>15</v>
      </c>
      <c r="E152" s="42">
        <f>('MEMORIAL DE CALCULO'!E185)</f>
        <v>42</v>
      </c>
      <c r="F152" s="13"/>
      <c r="G152" s="13"/>
      <c r="H152" s="13"/>
      <c r="I152" s="102"/>
      <c r="J152" s="91"/>
    </row>
    <row r="153" spans="1:10" s="68" customFormat="1" x14ac:dyDescent="0.2">
      <c r="A153" s="39"/>
      <c r="B153" s="47"/>
      <c r="C153" s="208"/>
      <c r="D153" s="41"/>
      <c r="E153" s="42"/>
      <c r="F153" s="13"/>
      <c r="G153" s="22" t="s">
        <v>107</v>
      </c>
      <c r="H153" s="22">
        <f>SUM(H151:H152)</f>
        <v>0</v>
      </c>
      <c r="I153" s="48"/>
      <c r="J153" s="67"/>
    </row>
    <row r="154" spans="1:10" s="68" customFormat="1" x14ac:dyDescent="0.2">
      <c r="A154" s="104"/>
      <c r="B154" s="186"/>
      <c r="C154" s="187" t="s">
        <v>0</v>
      </c>
      <c r="D154" s="85"/>
      <c r="E154" s="87"/>
      <c r="F154" s="88" t="s">
        <v>0</v>
      </c>
      <c r="G154" s="89" t="s">
        <v>107</v>
      </c>
      <c r="H154" s="90">
        <f>(H153+H149+H132)</f>
        <v>0</v>
      </c>
      <c r="I154" s="48"/>
      <c r="J154" s="67"/>
    </row>
    <row r="155" spans="1:10" s="68" customFormat="1" x14ac:dyDescent="0.2">
      <c r="A155" s="60" t="s">
        <v>80</v>
      </c>
      <c r="B155" s="107"/>
      <c r="C155" s="64" t="s">
        <v>379</v>
      </c>
      <c r="D155" s="93"/>
      <c r="E155" s="94"/>
      <c r="F155" s="95"/>
      <c r="G155" s="13"/>
      <c r="H155" s="13"/>
      <c r="I155" s="48"/>
      <c r="J155" s="67"/>
    </row>
    <row r="156" spans="1:10" s="68" customFormat="1" ht="45" x14ac:dyDescent="0.2">
      <c r="A156" s="41" t="s">
        <v>74</v>
      </c>
      <c r="B156" s="72" t="s">
        <v>319</v>
      </c>
      <c r="C156" s="208" t="s">
        <v>320</v>
      </c>
      <c r="D156" s="41" t="s">
        <v>15</v>
      </c>
      <c r="E156" s="42">
        <f>('MEMORIAL DE CALCULO'!E189)</f>
        <v>1</v>
      </c>
      <c r="F156" s="43"/>
      <c r="G156" s="13"/>
      <c r="H156" s="13"/>
      <c r="I156" s="48"/>
      <c r="J156" s="67"/>
    </row>
    <row r="157" spans="1:10" s="68" customFormat="1" ht="22.5" x14ac:dyDescent="0.2">
      <c r="A157" s="41" t="s">
        <v>73</v>
      </c>
      <c r="B157" s="53" t="s">
        <v>241</v>
      </c>
      <c r="C157" s="70" t="s">
        <v>242</v>
      </c>
      <c r="D157" s="41" t="s">
        <v>15</v>
      </c>
      <c r="E157" s="42">
        <f>('MEMORIAL DE CALCULO'!E190)</f>
        <v>37</v>
      </c>
      <c r="F157" s="43"/>
      <c r="G157" s="13"/>
      <c r="H157" s="13"/>
      <c r="I157" s="48"/>
      <c r="J157" s="67"/>
    </row>
    <row r="158" spans="1:10" s="68" customFormat="1" ht="44.25" customHeight="1" x14ac:dyDescent="0.2">
      <c r="A158" s="41" t="s">
        <v>155</v>
      </c>
      <c r="B158" s="53" t="s">
        <v>243</v>
      </c>
      <c r="C158" s="70" t="s">
        <v>244</v>
      </c>
      <c r="D158" s="41" t="s">
        <v>15</v>
      </c>
      <c r="E158" s="42">
        <f>('MEMORIAL DE CALCULO'!E191)</f>
        <v>1</v>
      </c>
      <c r="F158" s="43"/>
      <c r="G158" s="13"/>
      <c r="H158" s="13"/>
      <c r="I158" s="48"/>
      <c r="J158" s="67"/>
    </row>
    <row r="159" spans="1:10" s="48" customFormat="1" ht="22.5" x14ac:dyDescent="0.2">
      <c r="A159" s="41" t="s">
        <v>638</v>
      </c>
      <c r="B159" s="71" t="s">
        <v>245</v>
      </c>
      <c r="C159" s="70" t="s">
        <v>246</v>
      </c>
      <c r="D159" s="41" t="s">
        <v>25</v>
      </c>
      <c r="E159" s="42">
        <f>('MEMORIAL DE CALCULO'!E192)</f>
        <v>150</v>
      </c>
      <c r="F159" s="43"/>
      <c r="G159" s="13"/>
      <c r="H159" s="13"/>
      <c r="J159" s="67"/>
    </row>
    <row r="160" spans="1:10" s="48" customFormat="1" ht="22.5" x14ac:dyDescent="0.2">
      <c r="A160" s="41" t="s">
        <v>639</v>
      </c>
      <c r="B160" s="53" t="s">
        <v>195</v>
      </c>
      <c r="C160" s="70" t="s">
        <v>247</v>
      </c>
      <c r="D160" s="41" t="s">
        <v>25</v>
      </c>
      <c r="E160" s="42">
        <f>('MEMORIAL DE CALCULO'!E193)</f>
        <v>150</v>
      </c>
      <c r="F160" s="43"/>
      <c r="G160" s="13"/>
      <c r="H160" s="13"/>
      <c r="J160" s="67"/>
    </row>
    <row r="161" spans="1:10" s="48" customFormat="1" ht="22.5" x14ac:dyDescent="0.2">
      <c r="A161" s="41" t="s">
        <v>640</v>
      </c>
      <c r="B161" s="53" t="s">
        <v>248</v>
      </c>
      <c r="C161" s="70" t="s">
        <v>256</v>
      </c>
      <c r="D161" s="41" t="s">
        <v>15</v>
      </c>
      <c r="E161" s="42">
        <f>('MEMORIAL DE CALCULO'!E194)</f>
        <v>16</v>
      </c>
      <c r="F161" s="43"/>
      <c r="G161" s="13"/>
      <c r="H161" s="13"/>
      <c r="J161" s="67"/>
    </row>
    <row r="162" spans="1:10" s="48" customFormat="1" ht="22.5" x14ac:dyDescent="0.2">
      <c r="A162" s="41" t="s">
        <v>641</v>
      </c>
      <c r="B162" s="53" t="s">
        <v>249</v>
      </c>
      <c r="C162" s="70" t="s">
        <v>257</v>
      </c>
      <c r="D162" s="41" t="s">
        <v>15</v>
      </c>
      <c r="E162" s="42">
        <f>('MEMORIAL DE CALCULO'!E195)</f>
        <v>18</v>
      </c>
      <c r="F162" s="43"/>
      <c r="G162" s="13"/>
      <c r="H162" s="13"/>
      <c r="J162" s="67"/>
    </row>
    <row r="163" spans="1:10" s="48" customFormat="1" ht="22.5" x14ac:dyDescent="0.2">
      <c r="A163" s="41" t="s">
        <v>642</v>
      </c>
      <c r="B163" s="53" t="s">
        <v>250</v>
      </c>
      <c r="C163" s="70" t="s">
        <v>258</v>
      </c>
      <c r="D163" s="41" t="s">
        <v>15</v>
      </c>
      <c r="E163" s="42">
        <f>('MEMORIAL DE CALCULO'!E196)</f>
        <v>3</v>
      </c>
      <c r="F163" s="43"/>
      <c r="G163" s="13"/>
      <c r="H163" s="13"/>
      <c r="J163" s="67"/>
    </row>
    <row r="164" spans="1:10" s="48" customFormat="1" ht="33.75" x14ac:dyDescent="0.2">
      <c r="A164" s="41" t="s">
        <v>643</v>
      </c>
      <c r="B164" s="53" t="s">
        <v>251</v>
      </c>
      <c r="C164" s="70" t="s">
        <v>259</v>
      </c>
      <c r="D164" s="45" t="s">
        <v>25</v>
      </c>
      <c r="E164" s="42">
        <f>('MEMORIAL DE CALCULO'!E197)</f>
        <v>100</v>
      </c>
      <c r="F164" s="43"/>
      <c r="G164" s="13"/>
      <c r="H164" s="13"/>
      <c r="J164" s="67"/>
    </row>
    <row r="165" spans="1:10" s="48" customFormat="1" ht="33.75" x14ac:dyDescent="0.2">
      <c r="A165" s="41" t="s">
        <v>644</v>
      </c>
      <c r="B165" s="53" t="s">
        <v>252</v>
      </c>
      <c r="C165" s="70" t="s">
        <v>260</v>
      </c>
      <c r="D165" s="45" t="s">
        <v>25</v>
      </c>
      <c r="E165" s="42">
        <v>50</v>
      </c>
      <c r="F165" s="43"/>
      <c r="G165" s="13"/>
      <c r="H165" s="13"/>
      <c r="J165" s="67"/>
    </row>
    <row r="166" spans="1:10" s="48" customFormat="1" ht="22.5" x14ac:dyDescent="0.2">
      <c r="A166" s="41" t="s">
        <v>645</v>
      </c>
      <c r="B166" s="53" t="s">
        <v>94</v>
      </c>
      <c r="C166" s="70" t="s">
        <v>261</v>
      </c>
      <c r="D166" s="41" t="s">
        <v>15</v>
      </c>
      <c r="E166" s="42">
        <f>('MEMORIAL DE CALCULO'!E199)</f>
        <v>16</v>
      </c>
      <c r="F166" s="43"/>
      <c r="G166" s="13"/>
      <c r="H166" s="13"/>
      <c r="J166" s="67"/>
    </row>
    <row r="167" spans="1:10" s="48" customFormat="1" ht="22.5" x14ac:dyDescent="0.2">
      <c r="A167" s="41" t="s">
        <v>646</v>
      </c>
      <c r="B167" s="53" t="s">
        <v>93</v>
      </c>
      <c r="C167" s="70" t="s">
        <v>266</v>
      </c>
      <c r="D167" s="41" t="s">
        <v>15</v>
      </c>
      <c r="E167" s="42">
        <f>('MEMORIAL DE CALCULO'!E200)</f>
        <v>6</v>
      </c>
      <c r="F167" s="43"/>
      <c r="G167" s="13"/>
      <c r="H167" s="13"/>
      <c r="J167" s="67"/>
    </row>
    <row r="168" spans="1:10" s="48" customFormat="1" ht="22.5" x14ac:dyDescent="0.2">
      <c r="A168" s="41" t="s">
        <v>647</v>
      </c>
      <c r="B168" s="53" t="s">
        <v>92</v>
      </c>
      <c r="C168" s="70" t="s">
        <v>265</v>
      </c>
      <c r="D168" s="41" t="s">
        <v>15</v>
      </c>
      <c r="E168" s="42">
        <f>('MEMORIAL DE CALCULO'!E201)</f>
        <v>3</v>
      </c>
      <c r="F168" s="43"/>
      <c r="G168" s="13"/>
      <c r="H168" s="13"/>
      <c r="J168" s="67"/>
    </row>
    <row r="169" spans="1:10" s="48" customFormat="1" ht="22.5" x14ac:dyDescent="0.2">
      <c r="A169" s="41" t="s">
        <v>648</v>
      </c>
      <c r="B169" s="53" t="s">
        <v>440</v>
      </c>
      <c r="C169" s="70" t="s">
        <v>441</v>
      </c>
      <c r="D169" s="41" t="s">
        <v>15</v>
      </c>
      <c r="E169" s="42">
        <v>4</v>
      </c>
      <c r="F169" s="43"/>
      <c r="G169" s="13"/>
      <c r="H169" s="13"/>
      <c r="J169" s="67"/>
    </row>
    <row r="170" spans="1:10" s="48" customFormat="1" ht="22.5" x14ac:dyDescent="0.2">
      <c r="A170" s="41" t="s">
        <v>649</v>
      </c>
      <c r="B170" s="53" t="s">
        <v>90</v>
      </c>
      <c r="C170" s="70" t="s">
        <v>264</v>
      </c>
      <c r="D170" s="41" t="s">
        <v>15</v>
      </c>
      <c r="E170" s="42">
        <f>('MEMORIAL DE CALCULO'!E203)</f>
        <v>4</v>
      </c>
      <c r="F170" s="43"/>
      <c r="G170" s="13"/>
      <c r="H170" s="13"/>
      <c r="J170" s="67"/>
    </row>
    <row r="171" spans="1:10" s="48" customFormat="1" ht="22.5" x14ac:dyDescent="0.2">
      <c r="A171" s="41" t="s">
        <v>650</v>
      </c>
      <c r="B171" s="53" t="s">
        <v>91</v>
      </c>
      <c r="C171" s="70" t="s">
        <v>263</v>
      </c>
      <c r="D171" s="41" t="s">
        <v>15</v>
      </c>
      <c r="E171" s="42">
        <f>('MEMORIAL DE CALCULO'!E204)</f>
        <v>4</v>
      </c>
      <c r="F171" s="43"/>
      <c r="G171" s="13"/>
      <c r="H171" s="13"/>
      <c r="J171" s="67"/>
    </row>
    <row r="172" spans="1:10" s="48" customFormat="1" ht="11.25" x14ac:dyDescent="0.2">
      <c r="A172" s="41" t="s">
        <v>651</v>
      </c>
      <c r="B172" s="53" t="s">
        <v>359</v>
      </c>
      <c r="C172" s="53" t="s">
        <v>360</v>
      </c>
      <c r="D172" s="41" t="s">
        <v>15</v>
      </c>
      <c r="E172" s="42">
        <f>('MEMORIAL DE CALCULO'!E205)</f>
        <v>1</v>
      </c>
      <c r="F172" s="43"/>
      <c r="G172" s="13"/>
      <c r="H172" s="13"/>
      <c r="J172" s="67"/>
    </row>
    <row r="173" spans="1:10" s="48" customFormat="1" ht="22.5" x14ac:dyDescent="0.2">
      <c r="A173" s="41" t="s">
        <v>652</v>
      </c>
      <c r="B173" s="53" t="s">
        <v>361</v>
      </c>
      <c r="C173" s="70" t="s">
        <v>362</v>
      </c>
      <c r="D173" s="41" t="s">
        <v>15</v>
      </c>
      <c r="E173" s="42">
        <v>1</v>
      </c>
      <c r="F173" s="43"/>
      <c r="G173" s="13"/>
      <c r="H173" s="13"/>
      <c r="J173" s="67"/>
    </row>
    <row r="174" spans="1:10" s="48" customFormat="1" ht="22.5" x14ac:dyDescent="0.2">
      <c r="A174" s="41" t="s">
        <v>653</v>
      </c>
      <c r="B174" s="53" t="s">
        <v>363</v>
      </c>
      <c r="C174" s="70" t="s">
        <v>364</v>
      </c>
      <c r="D174" s="41" t="s">
        <v>15</v>
      </c>
      <c r="E174" s="42">
        <v>1</v>
      </c>
      <c r="F174" s="43"/>
      <c r="G174" s="13"/>
      <c r="H174" s="13"/>
      <c r="J174" s="67"/>
    </row>
    <row r="175" spans="1:10" s="48" customFormat="1" ht="22.5" x14ac:dyDescent="0.2">
      <c r="A175" s="41" t="s">
        <v>654</v>
      </c>
      <c r="B175" s="53" t="s">
        <v>365</v>
      </c>
      <c r="C175" s="70" t="s">
        <v>366</v>
      </c>
      <c r="D175" s="41" t="s">
        <v>15</v>
      </c>
      <c r="E175" s="42">
        <v>3</v>
      </c>
      <c r="F175" s="43"/>
      <c r="G175" s="13"/>
      <c r="H175" s="13"/>
      <c r="J175" s="67"/>
    </row>
    <row r="176" spans="1:10" s="48" customFormat="1" ht="22.5" x14ac:dyDescent="0.2">
      <c r="A176" s="41" t="s">
        <v>655</v>
      </c>
      <c r="B176" s="53" t="s">
        <v>367</v>
      </c>
      <c r="C176" s="70" t="s">
        <v>446</v>
      </c>
      <c r="D176" s="41" t="s">
        <v>15</v>
      </c>
      <c r="E176" s="42">
        <f>('MEMORIAL DE CALCULO'!E209)</f>
        <v>3</v>
      </c>
      <c r="F176" s="43"/>
      <c r="G176" s="13"/>
      <c r="H176" s="13"/>
      <c r="J176" s="67"/>
    </row>
    <row r="177" spans="1:10" s="48" customFormat="1" ht="22.5" x14ac:dyDescent="0.2">
      <c r="A177" s="41" t="s">
        <v>656</v>
      </c>
      <c r="B177" s="53" t="s">
        <v>449</v>
      </c>
      <c r="C177" s="70" t="s">
        <v>450</v>
      </c>
      <c r="D177" s="41" t="s">
        <v>15</v>
      </c>
      <c r="E177" s="42">
        <f>('MEMORIAL DE CALCULO'!E210)</f>
        <v>3</v>
      </c>
      <c r="F177" s="43"/>
      <c r="G177" s="13"/>
      <c r="H177" s="13"/>
      <c r="J177" s="67"/>
    </row>
    <row r="178" spans="1:10" s="48" customFormat="1" ht="22.5" x14ac:dyDescent="0.2">
      <c r="A178" s="41" t="s">
        <v>657</v>
      </c>
      <c r="B178" s="53" t="s">
        <v>87</v>
      </c>
      <c r="C178" s="70" t="s">
        <v>268</v>
      </c>
      <c r="D178" s="45" t="s">
        <v>25</v>
      </c>
      <c r="E178" s="42">
        <f>('MEMORIAL DE CALCULO'!E211)</f>
        <v>200</v>
      </c>
      <c r="F178" s="43"/>
      <c r="G178" s="13"/>
      <c r="H178" s="13"/>
      <c r="J178" s="67"/>
    </row>
    <row r="179" spans="1:10" s="48" customFormat="1" ht="33.75" x14ac:dyDescent="0.2">
      <c r="A179" s="41" t="s">
        <v>658</v>
      </c>
      <c r="B179" s="53" t="s">
        <v>87</v>
      </c>
      <c r="C179" s="70" t="s">
        <v>269</v>
      </c>
      <c r="D179" s="45" t="s">
        <v>25</v>
      </c>
      <c r="E179" s="42">
        <f>('MEMORIAL DE CALCULO'!E212)</f>
        <v>200</v>
      </c>
      <c r="F179" s="43"/>
      <c r="G179" s="13"/>
      <c r="H179" s="13"/>
      <c r="J179" s="67"/>
    </row>
    <row r="180" spans="1:10" s="48" customFormat="1" ht="33.75" customHeight="1" x14ac:dyDescent="0.2">
      <c r="A180" s="41" t="s">
        <v>659</v>
      </c>
      <c r="B180" s="53" t="s">
        <v>87</v>
      </c>
      <c r="C180" s="70" t="s">
        <v>343</v>
      </c>
      <c r="D180" s="45" t="s">
        <v>25</v>
      </c>
      <c r="E180" s="42">
        <f>('MEMORIAL DE CALCULO'!E213)</f>
        <v>200</v>
      </c>
      <c r="F180" s="43"/>
      <c r="G180" s="13"/>
      <c r="H180" s="13"/>
      <c r="J180" s="67"/>
    </row>
    <row r="181" spans="1:10" s="48" customFormat="1" ht="22.5" x14ac:dyDescent="0.2">
      <c r="A181" s="41" t="s">
        <v>660</v>
      </c>
      <c r="B181" s="53" t="s">
        <v>87</v>
      </c>
      <c r="C181" s="70" t="s">
        <v>267</v>
      </c>
      <c r="D181" s="45" t="s">
        <v>25</v>
      </c>
      <c r="E181" s="42">
        <f>('MEMORIAL DE CALCULO'!E214)</f>
        <v>100</v>
      </c>
      <c r="F181" s="43"/>
      <c r="G181" s="13"/>
      <c r="H181" s="13"/>
      <c r="J181" s="67"/>
    </row>
    <row r="182" spans="1:10" s="48" customFormat="1" ht="36" customHeight="1" x14ac:dyDescent="0.2">
      <c r="A182" s="41" t="s">
        <v>661</v>
      </c>
      <c r="B182" s="53" t="s">
        <v>87</v>
      </c>
      <c r="C182" s="70" t="s">
        <v>270</v>
      </c>
      <c r="D182" s="45" t="s">
        <v>25</v>
      </c>
      <c r="E182" s="42">
        <f>('MEMORIAL DE CALCULO'!E215)</f>
        <v>100</v>
      </c>
      <c r="F182" s="43"/>
      <c r="G182" s="13"/>
      <c r="H182" s="13"/>
      <c r="J182" s="67"/>
    </row>
    <row r="183" spans="1:10" s="48" customFormat="1" ht="26.25" customHeight="1" x14ac:dyDescent="0.2">
      <c r="A183" s="41" t="s">
        <v>662</v>
      </c>
      <c r="B183" s="53" t="s">
        <v>253</v>
      </c>
      <c r="C183" s="70" t="s">
        <v>271</v>
      </c>
      <c r="D183" s="45" t="s">
        <v>25</v>
      </c>
      <c r="E183" s="42">
        <f>('MEMORIAL DE CALCULO'!E216)</f>
        <v>100</v>
      </c>
      <c r="F183" s="43"/>
      <c r="G183" s="13"/>
      <c r="H183" s="13"/>
      <c r="J183" s="67"/>
    </row>
    <row r="184" spans="1:10" s="48" customFormat="1" ht="36.75" customHeight="1" x14ac:dyDescent="0.2">
      <c r="A184" s="41" t="s">
        <v>663</v>
      </c>
      <c r="B184" s="53" t="s">
        <v>253</v>
      </c>
      <c r="C184" s="70" t="s">
        <v>272</v>
      </c>
      <c r="D184" s="45" t="s">
        <v>25</v>
      </c>
      <c r="E184" s="42">
        <f>('MEMORIAL DE CALCULO'!E217)</f>
        <v>100</v>
      </c>
      <c r="F184" s="43"/>
      <c r="G184" s="13"/>
      <c r="H184" s="13"/>
      <c r="J184" s="67"/>
    </row>
    <row r="185" spans="1:10" s="48" customFormat="1" ht="33.75" x14ac:dyDescent="0.2">
      <c r="A185" s="41" t="s">
        <v>664</v>
      </c>
      <c r="B185" s="53" t="s">
        <v>253</v>
      </c>
      <c r="C185" s="70" t="s">
        <v>344</v>
      </c>
      <c r="D185" s="45" t="s">
        <v>25</v>
      </c>
      <c r="E185" s="42">
        <f>('MEMORIAL DE CALCULO'!E218)</f>
        <v>50</v>
      </c>
      <c r="F185" s="43"/>
      <c r="G185" s="13"/>
      <c r="H185" s="13"/>
      <c r="J185" s="67"/>
    </row>
    <row r="186" spans="1:10" s="48" customFormat="1" ht="22.5" x14ac:dyDescent="0.2">
      <c r="A186" s="41" t="s">
        <v>665</v>
      </c>
      <c r="B186" s="53" t="s">
        <v>253</v>
      </c>
      <c r="C186" s="70" t="s">
        <v>273</v>
      </c>
      <c r="D186" s="45" t="s">
        <v>25</v>
      </c>
      <c r="E186" s="42">
        <f>('MEMORIAL DE CALCULO'!E219)</f>
        <v>100</v>
      </c>
      <c r="F186" s="43"/>
      <c r="G186" s="13"/>
      <c r="H186" s="13"/>
      <c r="J186" s="67"/>
    </row>
    <row r="187" spans="1:10" s="48" customFormat="1" ht="33.75" x14ac:dyDescent="0.2">
      <c r="A187" s="41" t="s">
        <v>666</v>
      </c>
      <c r="B187" s="53" t="s">
        <v>88</v>
      </c>
      <c r="C187" s="70" t="s">
        <v>340</v>
      </c>
      <c r="D187" s="45" t="s">
        <v>25</v>
      </c>
      <c r="E187" s="42">
        <f>('MEMORIAL DE CALCULO'!E220)</f>
        <v>100</v>
      </c>
      <c r="F187" s="43"/>
      <c r="G187" s="13"/>
      <c r="H187" s="13"/>
      <c r="J187" s="67"/>
    </row>
    <row r="188" spans="1:10" s="48" customFormat="1" ht="22.5" x14ac:dyDescent="0.2">
      <c r="A188" s="41" t="s">
        <v>667</v>
      </c>
      <c r="B188" s="53" t="s">
        <v>88</v>
      </c>
      <c r="C188" s="70" t="s">
        <v>274</v>
      </c>
      <c r="D188" s="45" t="s">
        <v>25</v>
      </c>
      <c r="E188" s="42">
        <f>('MEMORIAL DE CALCULO'!E221)</f>
        <v>100</v>
      </c>
      <c r="F188" s="43"/>
      <c r="G188" s="13"/>
      <c r="H188" s="13"/>
      <c r="J188" s="67"/>
    </row>
    <row r="189" spans="1:10" s="48" customFormat="1" ht="35.25" customHeight="1" x14ac:dyDescent="0.2">
      <c r="A189" s="41" t="s">
        <v>668</v>
      </c>
      <c r="B189" s="53" t="s">
        <v>88</v>
      </c>
      <c r="C189" s="70" t="s">
        <v>275</v>
      </c>
      <c r="D189" s="45" t="s">
        <v>25</v>
      </c>
      <c r="E189" s="42">
        <f>('MEMORIAL DE CALCULO'!E222)</f>
        <v>100</v>
      </c>
      <c r="F189" s="43"/>
      <c r="G189" s="13"/>
      <c r="H189" s="13"/>
      <c r="J189" s="67"/>
    </row>
    <row r="190" spans="1:10" s="48" customFormat="1" ht="22.5" x14ac:dyDescent="0.2">
      <c r="A190" s="41" t="s">
        <v>669</v>
      </c>
      <c r="B190" s="53" t="s">
        <v>89</v>
      </c>
      <c r="C190" s="70" t="s">
        <v>262</v>
      </c>
      <c r="D190" s="45" t="s">
        <v>25</v>
      </c>
      <c r="E190" s="42">
        <f>('MEMORIAL DE CALCULO'!E223)</f>
        <v>100</v>
      </c>
      <c r="F190" s="43"/>
      <c r="G190" s="13"/>
      <c r="H190" s="13"/>
      <c r="J190" s="67"/>
    </row>
    <row r="191" spans="1:10" s="48" customFormat="1" ht="34.5" customHeight="1" x14ac:dyDescent="0.2">
      <c r="A191" s="41" t="s">
        <v>670</v>
      </c>
      <c r="B191" s="53" t="s">
        <v>451</v>
      </c>
      <c r="C191" s="70" t="s">
        <v>452</v>
      </c>
      <c r="D191" s="45" t="s">
        <v>25</v>
      </c>
      <c r="E191" s="42">
        <f>('MEMORIAL DE CALCULO'!E224)</f>
        <v>150</v>
      </c>
      <c r="F191" s="43"/>
      <c r="G191" s="13"/>
      <c r="H191" s="13"/>
      <c r="J191" s="67"/>
    </row>
    <row r="192" spans="1:10" s="48" customFormat="1" ht="22.5" x14ac:dyDescent="0.2">
      <c r="A192" s="41" t="s">
        <v>671</v>
      </c>
      <c r="B192" s="53" t="s">
        <v>370</v>
      </c>
      <c r="C192" s="70" t="s">
        <v>371</v>
      </c>
      <c r="D192" s="45" t="s">
        <v>25</v>
      </c>
      <c r="E192" s="42">
        <f>('MEMORIAL DE CALCULO'!E225)</f>
        <v>10</v>
      </c>
      <c r="F192" s="43"/>
      <c r="G192" s="13"/>
      <c r="H192" s="13"/>
      <c r="J192" s="67"/>
    </row>
    <row r="193" spans="1:17" s="48" customFormat="1" ht="33.75" x14ac:dyDescent="0.2">
      <c r="A193" s="41" t="s">
        <v>672</v>
      </c>
      <c r="B193" s="53" t="s">
        <v>368</v>
      </c>
      <c r="C193" s="70" t="s">
        <v>369</v>
      </c>
      <c r="D193" s="41" t="s">
        <v>15</v>
      </c>
      <c r="E193" s="197">
        <f>('MEMORIAL DE CALCULO'!E226)</f>
        <v>3</v>
      </c>
      <c r="F193" s="198"/>
      <c r="G193" s="13"/>
      <c r="H193" s="13"/>
      <c r="J193" s="67"/>
    </row>
    <row r="194" spans="1:17" s="48" customFormat="1" ht="22.5" x14ac:dyDescent="0.2">
      <c r="A194" s="41" t="s">
        <v>673</v>
      </c>
      <c r="B194" s="53" t="s">
        <v>254</v>
      </c>
      <c r="C194" s="70" t="s">
        <v>255</v>
      </c>
      <c r="D194" s="41" t="s">
        <v>15</v>
      </c>
      <c r="E194" s="197">
        <f>('MEMORIAL DE CALCULO'!E227)</f>
        <v>3</v>
      </c>
      <c r="F194" s="198"/>
      <c r="G194" s="13"/>
      <c r="H194" s="13"/>
      <c r="J194" s="67"/>
    </row>
    <row r="195" spans="1:17" s="48" customFormat="1" ht="22.5" x14ac:dyDescent="0.2">
      <c r="A195" s="41" t="s">
        <v>674</v>
      </c>
      <c r="B195" s="53" t="s">
        <v>276</v>
      </c>
      <c r="C195" s="70" t="s">
        <v>444</v>
      </c>
      <c r="D195" s="41" t="s">
        <v>15</v>
      </c>
      <c r="E195" s="197">
        <f>('MEMORIAL DE CALCULO'!E228)</f>
        <v>11</v>
      </c>
      <c r="F195" s="198"/>
      <c r="G195" s="13"/>
      <c r="H195" s="13"/>
      <c r="J195" s="67"/>
    </row>
    <row r="196" spans="1:17" s="48" customFormat="1" ht="33.75" x14ac:dyDescent="0.2">
      <c r="A196" s="41" t="s">
        <v>675</v>
      </c>
      <c r="B196" s="53" t="s">
        <v>373</v>
      </c>
      <c r="C196" s="70" t="s">
        <v>374</v>
      </c>
      <c r="D196" s="41" t="s">
        <v>15</v>
      </c>
      <c r="E196" s="197">
        <f>('MEMORIAL DE CALCULO'!E229)</f>
        <v>8</v>
      </c>
      <c r="F196" s="198"/>
      <c r="G196" s="13"/>
      <c r="H196" s="13"/>
      <c r="J196" s="67"/>
    </row>
    <row r="197" spans="1:17" s="48" customFormat="1" ht="11.25" x14ac:dyDescent="0.2">
      <c r="A197" s="41" t="s">
        <v>676</v>
      </c>
      <c r="B197" s="16" t="s">
        <v>277</v>
      </c>
      <c r="C197" s="16" t="s">
        <v>278</v>
      </c>
      <c r="D197" s="41" t="s">
        <v>25</v>
      </c>
      <c r="E197" s="197">
        <f>('MEMORIAL DE CALCULO'!E230)</f>
        <v>120</v>
      </c>
      <c r="F197" s="198"/>
      <c r="G197" s="13"/>
      <c r="H197" s="13"/>
      <c r="J197" s="67"/>
    </row>
    <row r="198" spans="1:17" s="48" customFormat="1" ht="33.75" x14ac:dyDescent="0.2">
      <c r="A198" s="41" t="s">
        <v>677</v>
      </c>
      <c r="B198" s="53" t="s">
        <v>318</v>
      </c>
      <c r="C198" s="70" t="s">
        <v>279</v>
      </c>
      <c r="D198" s="41" t="s">
        <v>15</v>
      </c>
      <c r="E198" s="197">
        <f>('MEMORIAL DE CALCULO'!E231)</f>
        <v>2</v>
      </c>
      <c r="F198" s="198"/>
      <c r="G198" s="13"/>
      <c r="H198" s="13"/>
      <c r="J198" s="67"/>
    </row>
    <row r="199" spans="1:17" s="48" customFormat="1" ht="22.5" x14ac:dyDescent="0.2">
      <c r="A199" s="72" t="s">
        <v>678</v>
      </c>
      <c r="B199" s="45" t="s">
        <v>189</v>
      </c>
      <c r="C199" s="70" t="s">
        <v>190</v>
      </c>
      <c r="D199" s="41" t="s">
        <v>29</v>
      </c>
      <c r="E199" s="42">
        <f>('MEMORIAL DE CALCULO'!E232)</f>
        <v>3</v>
      </c>
      <c r="F199" s="43"/>
      <c r="G199" s="13"/>
      <c r="H199" s="13"/>
      <c r="J199" s="67"/>
    </row>
    <row r="200" spans="1:17" s="48" customFormat="1" ht="11.25" x14ac:dyDescent="0.2">
      <c r="A200" s="72" t="s">
        <v>679</v>
      </c>
      <c r="B200" s="184" t="s">
        <v>191</v>
      </c>
      <c r="C200" s="16" t="s">
        <v>192</v>
      </c>
      <c r="D200" s="41" t="s">
        <v>29</v>
      </c>
      <c r="E200" s="42">
        <f>('MEMORIAL DE CALCULO'!E233)</f>
        <v>3</v>
      </c>
      <c r="F200" s="20"/>
      <c r="G200" s="13"/>
      <c r="H200" s="13"/>
      <c r="J200" s="67"/>
    </row>
    <row r="201" spans="1:17" s="68" customFormat="1" x14ac:dyDescent="0.2">
      <c r="A201" s="104"/>
      <c r="B201" s="105"/>
      <c r="C201" s="86" t="s">
        <v>0</v>
      </c>
      <c r="D201" s="85"/>
      <c r="E201" s="87"/>
      <c r="F201" s="88" t="s">
        <v>0</v>
      </c>
      <c r="G201" s="89" t="s">
        <v>107</v>
      </c>
      <c r="H201" s="90">
        <f>SUM(H156:H200)</f>
        <v>0</v>
      </c>
      <c r="I201" s="48"/>
      <c r="J201" s="67"/>
    </row>
    <row r="202" spans="1:17" s="68" customFormat="1" x14ac:dyDescent="0.2">
      <c r="A202" s="60">
        <v>13</v>
      </c>
      <c r="B202" s="46"/>
      <c r="C202" s="64" t="s">
        <v>104</v>
      </c>
      <c r="D202" s="45"/>
      <c r="E202" s="42"/>
      <c r="F202" s="65"/>
      <c r="G202" s="66"/>
      <c r="H202" s="66"/>
      <c r="I202" s="48"/>
      <c r="J202" s="67"/>
    </row>
    <row r="203" spans="1:17" s="68" customFormat="1" ht="22.5" x14ac:dyDescent="0.2">
      <c r="A203" s="41" t="s">
        <v>77</v>
      </c>
      <c r="B203" s="69" t="s">
        <v>312</v>
      </c>
      <c r="C203" s="70" t="s">
        <v>313</v>
      </c>
      <c r="D203" s="41" t="s">
        <v>21</v>
      </c>
      <c r="E203" s="42">
        <f>('MEMORIAL DE CALCULO'!E236)</f>
        <v>45.57</v>
      </c>
      <c r="F203" s="43"/>
      <c r="G203" s="13"/>
      <c r="H203" s="13"/>
      <c r="I203" s="48"/>
      <c r="J203" s="67"/>
      <c r="K203" s="48"/>
      <c r="L203" s="48"/>
      <c r="M203" s="48"/>
      <c r="N203" s="48"/>
      <c r="O203" s="48"/>
      <c r="P203" s="48"/>
      <c r="Q203" s="48"/>
    </row>
    <row r="204" spans="1:17" s="48" customFormat="1" ht="11.25" x14ac:dyDescent="0.2">
      <c r="A204" s="41" t="s">
        <v>78</v>
      </c>
      <c r="B204" s="15" t="s">
        <v>224</v>
      </c>
      <c r="C204" s="16" t="s">
        <v>225</v>
      </c>
      <c r="D204" s="41" t="s">
        <v>21</v>
      </c>
      <c r="E204" s="42">
        <f>('MEMORIAL DE CALCULO'!E239)</f>
        <v>45.57</v>
      </c>
      <c r="F204" s="43"/>
      <c r="G204" s="13"/>
      <c r="H204" s="13"/>
      <c r="J204" s="67"/>
    </row>
    <row r="205" spans="1:17" s="48" customFormat="1" ht="22.5" x14ac:dyDescent="0.2">
      <c r="A205" s="41" t="s">
        <v>113</v>
      </c>
      <c r="B205" s="47" t="s">
        <v>226</v>
      </c>
      <c r="C205" s="70" t="s">
        <v>227</v>
      </c>
      <c r="D205" s="41" t="s">
        <v>21</v>
      </c>
      <c r="E205" s="42">
        <f>('MEMORIAL DE CALCULO'!E240)</f>
        <v>131.77000000000001</v>
      </c>
      <c r="F205" s="43"/>
      <c r="G205" s="13"/>
      <c r="H205" s="13"/>
      <c r="J205" s="67"/>
    </row>
    <row r="206" spans="1:17" s="48" customFormat="1" ht="22.5" x14ac:dyDescent="0.2">
      <c r="A206" s="41" t="s">
        <v>114</v>
      </c>
      <c r="B206" s="53" t="s">
        <v>228</v>
      </c>
      <c r="C206" s="70" t="s">
        <v>229</v>
      </c>
      <c r="D206" s="41" t="s">
        <v>21</v>
      </c>
      <c r="E206" s="42">
        <f>('MEMORIAL DE CALCULO'!E241)</f>
        <v>140</v>
      </c>
      <c r="F206" s="43"/>
      <c r="G206" s="13"/>
      <c r="H206" s="13"/>
      <c r="J206" s="67"/>
    </row>
    <row r="207" spans="1:17" s="48" customFormat="1" ht="11.25" x14ac:dyDescent="0.2">
      <c r="A207" s="41" t="s">
        <v>115</v>
      </c>
      <c r="B207" s="16" t="s">
        <v>232</v>
      </c>
      <c r="C207" s="16" t="s">
        <v>233</v>
      </c>
      <c r="D207" s="41" t="s">
        <v>21</v>
      </c>
      <c r="E207" s="42">
        <f>('MEMORIAL DE CALCULO'!E242)</f>
        <v>10.08</v>
      </c>
      <c r="F207" s="43"/>
      <c r="G207" s="13"/>
      <c r="H207" s="13"/>
      <c r="J207" s="67"/>
    </row>
    <row r="208" spans="1:17" s="48" customFormat="1" ht="11.25" x14ac:dyDescent="0.2">
      <c r="A208" s="41" t="s">
        <v>116</v>
      </c>
      <c r="B208" s="16" t="s">
        <v>234</v>
      </c>
      <c r="C208" s="16" t="s">
        <v>235</v>
      </c>
      <c r="D208" s="41" t="s">
        <v>21</v>
      </c>
      <c r="E208" s="42">
        <f>('MEMORIAL DE CALCULO'!E243)</f>
        <v>9.27</v>
      </c>
      <c r="F208" s="43"/>
      <c r="G208" s="13"/>
      <c r="H208" s="13"/>
      <c r="J208" s="67"/>
    </row>
    <row r="209" spans="1:17" s="48" customFormat="1" ht="11.25" x14ac:dyDescent="0.2">
      <c r="A209" s="41" t="s">
        <v>117</v>
      </c>
      <c r="B209" s="16" t="s">
        <v>236</v>
      </c>
      <c r="C209" s="16" t="s">
        <v>483</v>
      </c>
      <c r="D209" s="41" t="s">
        <v>21</v>
      </c>
      <c r="E209" s="42">
        <f>('MEMORIAL DE CALCULO'!E246)</f>
        <v>17.329999999999998</v>
      </c>
      <c r="F209" s="43"/>
      <c r="G209" s="13"/>
      <c r="H209" s="13"/>
      <c r="J209" s="67"/>
    </row>
    <row r="210" spans="1:17" s="48" customFormat="1" ht="22.5" x14ac:dyDescent="0.2">
      <c r="A210" s="41" t="s">
        <v>118</v>
      </c>
      <c r="B210" s="53" t="s">
        <v>237</v>
      </c>
      <c r="C210" s="70" t="s">
        <v>238</v>
      </c>
      <c r="D210" s="41" t="s">
        <v>15</v>
      </c>
      <c r="E210" s="42">
        <f>('MEMORIAL DE CALCULO'!E253)</f>
        <v>4</v>
      </c>
      <c r="F210" s="43"/>
      <c r="G210" s="13"/>
      <c r="H210" s="13"/>
      <c r="J210" s="67"/>
    </row>
    <row r="211" spans="1:17" s="48" customFormat="1" ht="22.5" x14ac:dyDescent="0.2">
      <c r="A211" s="41" t="s">
        <v>140</v>
      </c>
      <c r="B211" s="53" t="s">
        <v>239</v>
      </c>
      <c r="C211" s="70" t="s">
        <v>240</v>
      </c>
      <c r="D211" s="41" t="s">
        <v>15</v>
      </c>
      <c r="E211" s="42">
        <f>('MEMORIAL DE CALCULO'!E254)</f>
        <v>3</v>
      </c>
      <c r="F211" s="43"/>
      <c r="G211" s="13"/>
      <c r="H211" s="13"/>
      <c r="J211" s="67"/>
    </row>
    <row r="212" spans="1:17" s="48" customFormat="1" ht="33.75" x14ac:dyDescent="0.2">
      <c r="A212" s="41" t="s">
        <v>119</v>
      </c>
      <c r="B212" s="41" t="s">
        <v>230</v>
      </c>
      <c r="C212" s="55" t="s">
        <v>231</v>
      </c>
      <c r="D212" s="41" t="s">
        <v>29</v>
      </c>
      <c r="E212" s="42">
        <f>('MEMORIAL DE CALCULO'!E255)</f>
        <v>35</v>
      </c>
      <c r="F212" s="43"/>
      <c r="G212" s="13"/>
      <c r="H212" s="13"/>
      <c r="J212" s="67"/>
    </row>
    <row r="213" spans="1:17" s="48" customFormat="1" x14ac:dyDescent="0.2">
      <c r="A213" s="104"/>
      <c r="B213" s="105"/>
      <c r="C213" s="86" t="s">
        <v>0</v>
      </c>
      <c r="D213" s="85"/>
      <c r="E213" s="87"/>
      <c r="F213" s="88" t="s">
        <v>0</v>
      </c>
      <c r="G213" s="89" t="s">
        <v>107</v>
      </c>
      <c r="H213" s="90">
        <f>SUM(H203:H212)</f>
        <v>0</v>
      </c>
      <c r="J213" s="67"/>
    </row>
    <row r="214" spans="1:17" s="48" customFormat="1" x14ac:dyDescent="0.2">
      <c r="A214" s="183"/>
      <c r="B214" s="46"/>
      <c r="C214" s="64"/>
      <c r="D214" s="93"/>
      <c r="E214" s="94"/>
      <c r="F214" s="65"/>
      <c r="G214" s="66"/>
      <c r="H214" s="66"/>
      <c r="J214" s="67"/>
    </row>
    <row r="215" spans="1:17" s="68" customFormat="1" x14ac:dyDescent="0.2">
      <c r="A215" s="111"/>
      <c r="B215" s="112"/>
      <c r="C215" s="128" t="s">
        <v>160</v>
      </c>
      <c r="D215" s="111"/>
      <c r="E215" s="113"/>
      <c r="F215" s="114" t="s">
        <v>0</v>
      </c>
      <c r="G215" s="129" t="s">
        <v>0</v>
      </c>
      <c r="H215" s="131">
        <f>(H213+H201+H154+H115+H107+H94+H88+H85+H66+H59+H56+H24+H15)</f>
        <v>0</v>
      </c>
      <c r="I215" s="48"/>
      <c r="J215" s="67"/>
      <c r="K215" s="48"/>
      <c r="L215" s="48"/>
      <c r="M215" s="48"/>
      <c r="N215" s="48"/>
      <c r="O215" s="48"/>
      <c r="P215" s="48"/>
      <c r="Q215" s="48"/>
    </row>
    <row r="216" spans="1:17" s="68" customFormat="1" x14ac:dyDescent="0.2">
      <c r="A216" s="116"/>
      <c r="B216" s="117"/>
      <c r="C216" s="118" t="s">
        <v>0</v>
      </c>
      <c r="D216" s="116"/>
      <c r="E216" s="119"/>
      <c r="F216" s="120"/>
      <c r="G216" s="121" t="s">
        <v>0</v>
      </c>
      <c r="H216" s="121" t="s">
        <v>0</v>
      </c>
      <c r="I216" s="48"/>
      <c r="J216" s="67"/>
      <c r="K216" s="48"/>
      <c r="L216" s="48"/>
      <c r="M216" s="48"/>
      <c r="N216" s="48"/>
      <c r="O216" s="48"/>
      <c r="P216" s="48"/>
      <c r="Q216" s="48"/>
    </row>
    <row r="217" spans="1:17" s="68" customFormat="1" x14ac:dyDescent="0.2">
      <c r="A217" s="111"/>
      <c r="B217" s="112"/>
      <c r="C217" s="128" t="s">
        <v>0</v>
      </c>
      <c r="D217" s="111"/>
      <c r="E217" s="113"/>
      <c r="F217" s="114" t="s">
        <v>0</v>
      </c>
      <c r="G217" s="129" t="s">
        <v>0</v>
      </c>
      <c r="H217" s="129" t="s">
        <v>0</v>
      </c>
      <c r="I217" s="115" t="s">
        <v>0</v>
      </c>
      <c r="J217" s="67" t="s">
        <v>0</v>
      </c>
    </row>
    <row r="218" spans="1:17" s="48" customFormat="1" x14ac:dyDescent="0.2">
      <c r="A218" s="137" t="s">
        <v>0</v>
      </c>
      <c r="B218" s="138"/>
      <c r="C218" s="139" t="s">
        <v>0</v>
      </c>
      <c r="D218" s="140"/>
      <c r="E218" s="122"/>
      <c r="F218" s="123"/>
      <c r="G218" s="124"/>
      <c r="H218" s="141" t="s">
        <v>0</v>
      </c>
      <c r="J218" s="67"/>
    </row>
    <row r="219" spans="1:17" s="68" customFormat="1" x14ac:dyDescent="0.2">
      <c r="B219" s="48"/>
      <c r="C219" s="96" t="s">
        <v>0</v>
      </c>
      <c r="E219" s="125"/>
      <c r="F219" s="110"/>
      <c r="G219" s="126"/>
      <c r="H219" s="126"/>
      <c r="I219" s="48"/>
      <c r="J219" s="67"/>
    </row>
    <row r="220" spans="1:17" s="68" customFormat="1" x14ac:dyDescent="0.2">
      <c r="B220" s="48"/>
      <c r="C220" s="96" t="s">
        <v>0</v>
      </c>
      <c r="E220" s="125"/>
      <c r="F220" s="110"/>
      <c r="G220" s="126"/>
      <c r="H220" s="126" t="s">
        <v>0</v>
      </c>
      <c r="I220" s="115" t="s">
        <v>0</v>
      </c>
      <c r="J220" s="67"/>
    </row>
    <row r="221" spans="1:17" s="68" customFormat="1" x14ac:dyDescent="0.2">
      <c r="B221" s="48"/>
      <c r="C221" s="96" t="s">
        <v>0</v>
      </c>
      <c r="E221" s="125"/>
      <c r="F221" s="110"/>
      <c r="G221" s="126"/>
      <c r="H221" s="126"/>
      <c r="I221" s="115" t="s">
        <v>0</v>
      </c>
      <c r="J221" s="67"/>
    </row>
    <row r="222" spans="1:17" s="68" customFormat="1" x14ac:dyDescent="0.2">
      <c r="B222" s="48"/>
      <c r="C222" s="96" t="s">
        <v>0</v>
      </c>
      <c r="E222" s="125"/>
      <c r="F222" s="110"/>
      <c r="G222" s="126"/>
      <c r="H222" s="126"/>
      <c r="I222" s="48"/>
      <c r="J222" s="67"/>
    </row>
    <row r="223" spans="1:17" s="68" customFormat="1" x14ac:dyDescent="0.2">
      <c r="A223" s="29"/>
      <c r="B223" s="69"/>
      <c r="C223" s="40" t="s">
        <v>0</v>
      </c>
      <c r="D223" s="29"/>
      <c r="E223" s="133"/>
      <c r="F223" s="127"/>
      <c r="G223" s="134"/>
      <c r="H223" s="134"/>
      <c r="I223" s="48"/>
      <c r="J223" s="67"/>
    </row>
    <row r="224" spans="1:17" s="68" customFormat="1" x14ac:dyDescent="0.2">
      <c r="A224" s="29"/>
      <c r="B224" s="69"/>
      <c r="C224" s="142" t="s">
        <v>0</v>
      </c>
      <c r="D224" s="29"/>
      <c r="E224" s="133"/>
      <c r="F224" s="127"/>
      <c r="G224" s="134"/>
      <c r="H224" s="134"/>
      <c r="I224" s="48"/>
      <c r="J224" s="67"/>
    </row>
    <row r="225" spans="1:17" s="68" customFormat="1" x14ac:dyDescent="0.2">
      <c r="A225" s="29"/>
      <c r="B225" s="29"/>
      <c r="C225" s="142" t="s">
        <v>0</v>
      </c>
      <c r="D225" s="29"/>
      <c r="E225" s="133"/>
      <c r="F225" s="127"/>
      <c r="G225" s="134"/>
      <c r="H225" s="134"/>
      <c r="I225" s="48"/>
      <c r="J225" s="67"/>
      <c r="K225" s="29"/>
      <c r="L225" s="29"/>
      <c r="M225" s="29"/>
      <c r="N225" s="29"/>
      <c r="O225" s="29"/>
      <c r="P225" s="29"/>
      <c r="Q225" s="29"/>
    </row>
    <row r="226" spans="1:17" s="68" customFormat="1" x14ac:dyDescent="0.2">
      <c r="A226" s="29"/>
      <c r="B226" s="29"/>
      <c r="C226" s="142" t="s">
        <v>0</v>
      </c>
      <c r="D226" s="29"/>
      <c r="E226" s="133"/>
      <c r="F226" s="127"/>
      <c r="G226" s="134"/>
      <c r="H226" s="134"/>
      <c r="I226" s="48"/>
      <c r="J226" s="67"/>
      <c r="K226" s="29"/>
      <c r="L226" s="29"/>
      <c r="M226" s="29"/>
      <c r="N226" s="29"/>
      <c r="O226" s="29"/>
      <c r="P226" s="29"/>
      <c r="Q226" s="29"/>
    </row>
    <row r="227" spans="1:17" s="68" customFormat="1" x14ac:dyDescent="0.2">
      <c r="A227" s="29"/>
      <c r="B227" s="69"/>
      <c r="C227" s="29"/>
      <c r="D227" s="29"/>
      <c r="E227" s="133"/>
      <c r="F227" s="127"/>
      <c r="G227" s="134"/>
      <c r="H227" s="134"/>
      <c r="I227" s="48"/>
      <c r="J227" s="67"/>
      <c r="K227" s="29"/>
      <c r="L227" s="29"/>
      <c r="M227" s="29"/>
      <c r="N227" s="29"/>
      <c r="O227" s="29"/>
      <c r="P227" s="29"/>
      <c r="Q227" s="29"/>
    </row>
    <row r="228" spans="1:17" s="68" customFormat="1" x14ac:dyDescent="0.2">
      <c r="A228" s="29"/>
      <c r="B228" s="69"/>
      <c r="C228" s="29"/>
      <c r="D228" s="29"/>
      <c r="E228" s="133"/>
      <c r="F228" s="127"/>
      <c r="G228" s="134"/>
      <c r="H228" s="134"/>
      <c r="I228" s="48"/>
      <c r="J228" s="67"/>
      <c r="K228" s="29"/>
      <c r="L228" s="29"/>
      <c r="M228" s="29"/>
      <c r="N228" s="29"/>
      <c r="O228" s="29"/>
      <c r="P228" s="29"/>
      <c r="Q228" s="29"/>
    </row>
    <row r="229" spans="1:17" s="68" customFormat="1" x14ac:dyDescent="0.2">
      <c r="A229" s="29"/>
      <c r="B229" s="69"/>
      <c r="C229" s="29"/>
      <c r="D229" s="29"/>
      <c r="E229" s="133"/>
      <c r="F229" s="127"/>
      <c r="G229" s="134"/>
      <c r="H229" s="134"/>
      <c r="I229" s="48"/>
      <c r="J229" s="67"/>
      <c r="K229" s="29"/>
      <c r="L229" s="29"/>
      <c r="M229" s="29"/>
      <c r="N229" s="29"/>
      <c r="O229" s="29"/>
      <c r="P229" s="29"/>
      <c r="Q229" s="29"/>
    </row>
    <row r="232" spans="1:17" x14ac:dyDescent="0.2">
      <c r="I232" s="29"/>
      <c r="J232" s="29"/>
    </row>
    <row r="233" spans="1:17" x14ac:dyDescent="0.2">
      <c r="I233" s="29"/>
      <c r="J233" s="29"/>
    </row>
  </sheetData>
  <pageMargins left="0.27559055118110237" right="0.11811023622047245" top="0.39370078740157483" bottom="0.39370078740157483" header="0.31496062992125984" footer="0.31496062992125984"/>
  <pageSetup paperSize="9" scale="80" fitToHeight="0" orientation="portrait" r:id="rId1"/>
  <rowBreaks count="1" manualBreakCount="1">
    <brk id="226" max="7" man="1"/>
  </rowBreaks>
  <colBreaks count="1" manualBreakCount="1">
    <brk id="8" max="1048575" man="1"/>
  </colBreaks>
  <ignoredErrors>
    <ignoredError sqref="G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CRONOG</vt:lpstr>
      <vt:lpstr>COMPOSIÇÕES</vt:lpstr>
      <vt:lpstr>MEMORIAL DE CALCULO</vt:lpstr>
      <vt:lpstr>ITENS RELEVANTES</vt:lpstr>
      <vt:lpstr>PLANILHA</vt:lpstr>
      <vt:lpstr>CRONOG!Area_de_impressao</vt:lpstr>
      <vt:lpstr>'ITENS RELEVANTES'!Area_de_impressao</vt:lpstr>
      <vt:lpstr>'MEMORIAL DE CALCULO'!Area_de_impressao</vt:lpstr>
      <vt:lpstr>PLANILHA!Area_de_impressao</vt:lpstr>
      <vt:lpstr>CRONOG!Titulos_de_impressao</vt:lpstr>
      <vt:lpstr>'MEMORIAL DE CALCULO'!Titulos_de_impressao</vt:lpstr>
      <vt:lpstr>PLANILHA!Titulos_de_impressao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PMA</cp:lastModifiedBy>
  <cp:revision/>
  <cp:lastPrinted>2024-06-28T14:01:02Z</cp:lastPrinted>
  <dcterms:created xsi:type="dcterms:W3CDTF">1997-01-10T22:22:50Z</dcterms:created>
  <dcterms:modified xsi:type="dcterms:W3CDTF">2024-06-28T15:00:26Z</dcterms:modified>
</cp:coreProperties>
</file>