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LICITAÇÃO\LICITACAO\JOSE\DOCUMENTOS LICITAÇÃO\TOMADAS DE PREÇOS 2023\TOMADA DE PREÇOS 12-2023 - CONSTRUÇÃO DE CHALES\"/>
    </mc:Choice>
  </mc:AlternateContent>
  <xr:revisionPtr revIDLastSave="0" documentId="8_{9976B31C-32FD-4AB4-88A8-B90D41B000B1}" xr6:coauthVersionLast="46" xr6:coauthVersionMax="46" xr10:uidLastSave="{00000000-0000-0000-0000-000000000000}"/>
  <bookViews>
    <workbookView xWindow="-120" yWindow="-120" windowWidth="20730" windowHeight="11040" firstSheet="3" activeTab="3" xr2:uid="{00000000-000D-0000-FFFF-FFFF00000000}"/>
  </bookViews>
  <sheets>
    <sheet name="COMPOSIÇÕES" sheetId="54" state="hidden" r:id="rId1"/>
    <sheet name="CRONOGRAMA " sheetId="55" state="hidden" r:id="rId2"/>
    <sheet name="MEMORIAL DE CALCULO" sheetId="53" state="hidden" r:id="rId3"/>
    <sheet name="PLANILHA" sheetId="48" r:id="rId4"/>
  </sheets>
  <definedNames>
    <definedName name="_xlnm.Print_Area" localSheetId="1">'CRONOGRAMA '!$A$1:$I$46</definedName>
    <definedName name="_xlnm.Print_Area" localSheetId="2">'MEMORIAL DE CALCULO'!$A$1:$F$138</definedName>
    <definedName name="_xlnm.Print_Area" localSheetId="3">PLANILHA!$A$1:$H$144</definedName>
    <definedName name="_xlnm.Print_Titles" localSheetId="2">'MEMORIAL DE CALCULO'!$1:$9</definedName>
    <definedName name="_xlnm.Print_Titles" localSheetId="3">PLANILHA!$1:$12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48" l="1"/>
  <c r="J19" i="48"/>
  <c r="H117" i="48" l="1"/>
  <c r="B32" i="55"/>
  <c r="B30" i="55"/>
  <c r="B28" i="55"/>
  <c r="B26" i="55"/>
  <c r="B24" i="55"/>
  <c r="B22" i="55"/>
  <c r="B20" i="55"/>
  <c r="B18" i="55"/>
  <c r="B16" i="55"/>
  <c r="B14" i="55"/>
  <c r="B12" i="55"/>
  <c r="B10" i="55"/>
  <c r="B3" i="55"/>
  <c r="B2" i="55"/>
  <c r="G5" i="55"/>
  <c r="C38" i="54"/>
  <c r="G45" i="54"/>
  <c r="G44" i="54"/>
  <c r="G43" i="54"/>
  <c r="G42" i="54"/>
  <c r="G41" i="54"/>
  <c r="G40" i="54"/>
  <c r="G39" i="54"/>
  <c r="G28" i="54"/>
  <c r="G27" i="54"/>
  <c r="G26" i="54"/>
  <c r="G25" i="54"/>
  <c r="G24" i="54"/>
  <c r="G13" i="54"/>
  <c r="G12" i="54"/>
  <c r="G11" i="54"/>
  <c r="G10" i="54"/>
  <c r="G9" i="54"/>
  <c r="G46" i="54" l="1"/>
  <c r="G14" i="54"/>
  <c r="G29" i="54"/>
  <c r="E34" i="48" l="1"/>
  <c r="E33" i="48"/>
  <c r="C34" i="48"/>
  <c r="C33" i="48"/>
  <c r="E116" i="48" l="1"/>
  <c r="E115" i="48"/>
  <c r="E109" i="48"/>
  <c r="E108" i="48"/>
  <c r="E85" i="48"/>
  <c r="E84" i="48"/>
  <c r="E83" i="48"/>
  <c r="E77" i="48"/>
  <c r="E72" i="48"/>
  <c r="E71" i="48"/>
  <c r="E70" i="48"/>
  <c r="E54" i="48" l="1"/>
  <c r="E51" i="48"/>
  <c r="E48" i="48"/>
  <c r="E47" i="48"/>
  <c r="E46" i="48"/>
  <c r="E45" i="48"/>
  <c r="E32" i="48" l="1"/>
  <c r="C32" i="48"/>
  <c r="E26" i="48"/>
  <c r="E25" i="48"/>
  <c r="E24" i="48"/>
  <c r="E22" i="48"/>
  <c r="E21" i="48"/>
  <c r="E16" i="48"/>
  <c r="E15" i="48"/>
  <c r="E14" i="48"/>
  <c r="E92" i="48" l="1"/>
  <c r="E41" i="48" l="1"/>
  <c r="E56" i="48"/>
  <c r="E55" i="48"/>
  <c r="E18" i="48"/>
  <c r="E17" i="48"/>
  <c r="E100" i="48"/>
  <c r="E101" i="48"/>
  <c r="E102" i="48"/>
  <c r="E103" i="48"/>
  <c r="E104" i="48"/>
  <c r="E105" i="48"/>
  <c r="E106" i="48"/>
  <c r="E107" i="48"/>
  <c r="E62" i="48" l="1"/>
  <c r="E61" i="48"/>
  <c r="E66" i="48"/>
  <c r="E65" i="48"/>
  <c r="E114" i="48"/>
  <c r="E113" i="48"/>
  <c r="E112" i="48"/>
  <c r="E96" i="48"/>
  <c r="E95" i="48"/>
  <c r="E93" i="48"/>
  <c r="E91" i="48"/>
  <c r="E90" i="48"/>
  <c r="E89" i="48"/>
  <c r="E88" i="48"/>
  <c r="E82" i="48"/>
  <c r="E81" i="48"/>
  <c r="E80" i="48"/>
  <c r="E79" i="48"/>
  <c r="E78" i="48"/>
  <c r="E73" i="48" l="1"/>
  <c r="E57" i="48"/>
  <c r="E42" i="48"/>
  <c r="E40" i="48"/>
  <c r="E37" i="48"/>
  <c r="E31" i="48"/>
  <c r="C31" i="48"/>
  <c r="E27" i="48"/>
  <c r="E23" i="48"/>
  <c r="H52" i="48" l="1"/>
  <c r="C22" i="55" s="1"/>
  <c r="F22" i="55" s="1"/>
  <c r="H38" i="48"/>
  <c r="C16" i="55" s="1"/>
  <c r="D16" i="55" l="1"/>
  <c r="E16" i="55" s="1"/>
  <c r="H35" i="48"/>
  <c r="C14" i="55" s="1"/>
  <c r="H49" i="48"/>
  <c r="C20" i="55" s="1"/>
  <c r="G20" i="55" s="1"/>
  <c r="H97" i="48"/>
  <c r="H43" i="48"/>
  <c r="C18" i="55" s="1"/>
  <c r="H67" i="48"/>
  <c r="C32" i="55"/>
  <c r="G32" i="55" s="1"/>
  <c r="H28" i="48"/>
  <c r="C12" i="55" s="1"/>
  <c r="D12" i="55" s="1"/>
  <c r="H74" i="48"/>
  <c r="C28" i="55" s="1"/>
  <c r="H58" i="48"/>
  <c r="C24" i="55" s="1"/>
  <c r="F24" i="55" s="1"/>
  <c r="J28" i="48" l="1"/>
  <c r="J35" i="48" s="1"/>
  <c r="J38" i="48" s="1"/>
  <c r="J43" i="48" s="1"/>
  <c r="J49" i="48" s="1"/>
  <c r="J52" i="48" s="1"/>
  <c r="J58" i="48" s="1"/>
  <c r="C10" i="55"/>
  <c r="H32" i="55"/>
  <c r="D14" i="55"/>
  <c r="E18" i="55"/>
  <c r="F18" i="55" s="1"/>
  <c r="G28" i="55"/>
  <c r="F28" i="55"/>
  <c r="H98" i="48"/>
  <c r="C30" i="55" s="1"/>
  <c r="H30" i="55" s="1"/>
  <c r="H68" i="48"/>
  <c r="C26" i="55" s="1"/>
  <c r="F26" i="55" s="1"/>
  <c r="G26" i="55" s="1"/>
  <c r="H28" i="55" l="1"/>
  <c r="F37" i="55"/>
  <c r="G37" i="55"/>
  <c r="E14" i="55"/>
  <c r="E37" i="55" s="1"/>
  <c r="H37" i="55"/>
  <c r="C34" i="55"/>
  <c r="D10" i="55"/>
  <c r="D37" i="55" s="1"/>
  <c r="J68" i="48"/>
  <c r="J74" i="48" s="1"/>
  <c r="J98" i="48" s="1"/>
  <c r="H119" i="48"/>
  <c r="H121" i="48" s="1"/>
  <c r="G10" i="48" s="1"/>
  <c r="D38" i="55" l="1"/>
  <c r="E38" i="55" s="1"/>
  <c r="F38" i="55" s="1"/>
  <c r="G38" i="55" s="1"/>
  <c r="H38" i="55" s="1"/>
  <c r="E35" i="55" s="1"/>
  <c r="H35" i="55" l="1"/>
  <c r="G6" i="55"/>
  <c r="G35" i="55"/>
  <c r="F35" i="55"/>
  <c r="D35" i="55"/>
  <c r="D36" i="55" s="1"/>
  <c r="E36" i="55" s="1"/>
  <c r="F36" i="55" l="1"/>
  <c r="G36" i="55" s="1"/>
</calcChain>
</file>

<file path=xl/sharedStrings.xml><?xml version="1.0" encoding="utf-8"?>
<sst xmlns="http://schemas.openxmlformats.org/spreadsheetml/2006/main" count="1168" uniqueCount="404">
  <si>
    <t xml:space="preserve"> </t>
  </si>
  <si>
    <t>Obra</t>
  </si>
  <si>
    <t>Local</t>
  </si>
  <si>
    <t>88,46%</t>
  </si>
  <si>
    <t>Ass.:</t>
  </si>
  <si>
    <t xml:space="preserve">Item           </t>
  </si>
  <si>
    <t>TOTAL</t>
  </si>
  <si>
    <t>MÊS 01</t>
  </si>
  <si>
    <t>MÊS 02</t>
  </si>
  <si>
    <t>MÊS 03</t>
  </si>
  <si>
    <t>MÊS 04</t>
  </si>
  <si>
    <t>MÊS 05</t>
  </si>
  <si>
    <t>TOTAL MENSAL</t>
  </si>
  <si>
    <t>TOTAL  MENSAL ACUMULADO</t>
  </si>
  <si>
    <t>item</t>
  </si>
  <si>
    <t>un</t>
  </si>
  <si>
    <t>Unitario</t>
  </si>
  <si>
    <t>kg</t>
  </si>
  <si>
    <t>unid</t>
  </si>
  <si>
    <t>01.</t>
  </si>
  <si>
    <t>01.01</t>
  </si>
  <si>
    <t>m2</t>
  </si>
  <si>
    <t>01.03</t>
  </si>
  <si>
    <t>01.04</t>
  </si>
  <si>
    <t>01.05</t>
  </si>
  <si>
    <t>m</t>
  </si>
  <si>
    <t>02.</t>
  </si>
  <si>
    <t>02.01</t>
  </si>
  <si>
    <t>03.01</t>
  </si>
  <si>
    <t>m3</t>
  </si>
  <si>
    <t>04.</t>
  </si>
  <si>
    <t>INFRAESTRUTURA</t>
  </si>
  <si>
    <t>04.01</t>
  </si>
  <si>
    <t>05.</t>
  </si>
  <si>
    <t>05.01</t>
  </si>
  <si>
    <t>05.02</t>
  </si>
  <si>
    <t>05.03</t>
  </si>
  <si>
    <t>06.</t>
  </si>
  <si>
    <t>06.01</t>
  </si>
  <si>
    <t>06.02</t>
  </si>
  <si>
    <t>07.</t>
  </si>
  <si>
    <t>COBERTURA</t>
  </si>
  <si>
    <t>08.</t>
  </si>
  <si>
    <t>08.01</t>
  </si>
  <si>
    <t>08.02</t>
  </si>
  <si>
    <t>08.03</t>
  </si>
  <si>
    <t>08.04</t>
  </si>
  <si>
    <t>09.</t>
  </si>
  <si>
    <t>09.01</t>
  </si>
  <si>
    <t>09.02</t>
  </si>
  <si>
    <t xml:space="preserve">m </t>
  </si>
  <si>
    <t>PINTURAS</t>
  </si>
  <si>
    <t>PLANILHA DE PREÇOS</t>
  </si>
  <si>
    <t xml:space="preserve">  </t>
  </si>
  <si>
    <t>LOCACAO CONVENCIONAL DE OBRA, ATRAVÉS DE GABARITO DE TABUAS CORRIDAS</t>
  </si>
  <si>
    <t>LANCAMENTO/APLICACAO MANUAL DE CONCRETO EM FUNDACOES</t>
  </si>
  <si>
    <t>APILOAMENTO DE SOLO, PARA RECEBIMENTO DE LASTRO, COM MACO DE 30 KG /M2</t>
  </si>
  <si>
    <t>AGESUL 1701000100</t>
  </si>
  <si>
    <t>CONCRETO FCK = 25MPA, TRAÇO 1:2,3:2,7</t>
  </si>
  <si>
    <t>SINAPI 94965</t>
  </si>
  <si>
    <t>AGESUL 401001126</t>
  </si>
  <si>
    <t xml:space="preserve">VEDAÇÃO                      </t>
  </si>
  <si>
    <t>06.03</t>
  </si>
  <si>
    <t>M2</t>
  </si>
  <si>
    <t>06.04</t>
  </si>
  <si>
    <t>SINAPI 94231</t>
  </si>
  <si>
    <t>COMPOSIÇÃO 01</t>
  </si>
  <si>
    <t>COMPOSIÇÃO 03</t>
  </si>
  <si>
    <t>COMPOSIÇÃO 02</t>
  </si>
  <si>
    <t>SINAPI 5928</t>
  </si>
  <si>
    <t>REVESTIMENTO CERÂMICO PARA PAREDES INTERNAS COM PLACAS TIPO ESMALTADA</t>
  </si>
  <si>
    <t>APILOAMENTO DE SOLO, PARA RECEBIMENTO DE LASTRO,</t>
  </si>
  <si>
    <t>12.02</t>
  </si>
  <si>
    <t>12.01</t>
  </si>
  <si>
    <t>SINAPI 88489</t>
  </si>
  <si>
    <t>11.</t>
  </si>
  <si>
    <t>SINAPI 89711</t>
  </si>
  <si>
    <t>SINAPI 89712</t>
  </si>
  <si>
    <t>SINAPI 89714</t>
  </si>
  <si>
    <t>SINAPI 89482</t>
  </si>
  <si>
    <t>AGESUL 1301001060</t>
  </si>
  <si>
    <t>SINAPI 91926</t>
  </si>
  <si>
    <t>SINAPI 91928</t>
  </si>
  <si>
    <t>SINAPI 91930</t>
  </si>
  <si>
    <t>SINAPI 91953</t>
  </si>
  <si>
    <t>SINAPI 91992</t>
  </si>
  <si>
    <t>SINAPI 91996</t>
  </si>
  <si>
    <t>SINAPI 92000</t>
  </si>
  <si>
    <t>SINAPI 95544</t>
  </si>
  <si>
    <t>PAPELEIRA DE PAREDE EM METAL CROMADO SEM TAMPA, INCLUSO FIXAÇÃO</t>
  </si>
  <si>
    <t>SINAPI 88497</t>
  </si>
  <si>
    <t>03</t>
  </si>
  <si>
    <r>
      <t>SERVIÇOS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PRELIMINARES</t>
    </r>
  </si>
  <si>
    <r>
      <t>REVESTIMENTOS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DE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PAREDES</t>
    </r>
  </si>
  <si>
    <r>
      <t>PISOS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INTERNO</t>
    </r>
  </si>
  <si>
    <r>
      <t>INSTALAÇÕES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ESGOTO</t>
    </r>
  </si>
  <si>
    <t>com BDI</t>
  </si>
  <si>
    <t>Sub Total</t>
  </si>
  <si>
    <t>Serviços</t>
  </si>
  <si>
    <t>10.</t>
  </si>
  <si>
    <t>11.01</t>
  </si>
  <si>
    <t>11.02</t>
  </si>
  <si>
    <t>11.04</t>
  </si>
  <si>
    <t>11.05</t>
  </si>
  <si>
    <t>PERCENTUAL MENSAL (%)</t>
  </si>
  <si>
    <t>PERCENTUAL MENSAL ACUMULADO (%)</t>
  </si>
  <si>
    <t>CRONOGRAMA FÍSICO FINANCEIRO</t>
  </si>
  <si>
    <t>Quant.</t>
  </si>
  <si>
    <t>P.Unitário</t>
  </si>
  <si>
    <t>Data Base:</t>
  </si>
  <si>
    <t>LS:</t>
  </si>
  <si>
    <t>BDI:</t>
  </si>
  <si>
    <t>Valor:</t>
  </si>
  <si>
    <t>05.05</t>
  </si>
  <si>
    <t>Quantidade</t>
  </si>
  <si>
    <t>Preço Total</t>
  </si>
  <si>
    <t>01.02</t>
  </si>
  <si>
    <t>02.02</t>
  </si>
  <si>
    <t>REATERRO DE VALA/CAVA COMPACTADA A MACO EM CAMADAS DE 20CM</t>
  </si>
  <si>
    <t>07.01</t>
  </si>
  <si>
    <t>SINDUSCON MS</t>
  </si>
  <si>
    <t>ESQUADRIAS METÁLICAS</t>
  </si>
  <si>
    <t>PINTURA EXTERNA</t>
  </si>
  <si>
    <t>PINTURA INTERNA</t>
  </si>
  <si>
    <t>APLICAÇÃO MANUAL DE PINTURA COM TINTA LÁTEX ACRÍLICA EM PAREDES, DUAS DEMÃOS</t>
  </si>
  <si>
    <t xml:space="preserve">APLICAÇÃO DE FUNDO SELADOR ACRÍLICO EM PAREDES, UMA DEMÃO </t>
  </si>
  <si>
    <t>SUPERESTRUTURA</t>
  </si>
  <si>
    <t>Área (m2):</t>
  </si>
  <si>
    <t>Cliente:</t>
  </si>
  <si>
    <t>10.02</t>
  </si>
  <si>
    <t>10.03</t>
  </si>
  <si>
    <t>10.01</t>
  </si>
  <si>
    <t>Unid</t>
  </si>
  <si>
    <t>SINAPI 100701</t>
  </si>
  <si>
    <t>11.0</t>
  </si>
  <si>
    <t>SINAPI 100849</t>
  </si>
  <si>
    <t>ASSENTO SANITÁRIO CONVENCIONAL - FORNECIMENTO E INSTALACAO. AF_01/2020</t>
  </si>
  <si>
    <t>Ref. de Preços</t>
  </si>
  <si>
    <t>Unitários</t>
  </si>
  <si>
    <t>TOTAL DA OBRA</t>
  </si>
  <si>
    <t>APLICAÇÃO MANUAL DE PINTURA COM TINTA ACRILICA EM PAREDES, DUAS</t>
  </si>
  <si>
    <t>PREFEITURA MUNICIPAL DE ANAURILÂNDIA</t>
  </si>
  <si>
    <t>PLACA DE OBRA EM CHAPA GALVANIZADA N. 22, ADESIVADA /M2</t>
  </si>
  <si>
    <t>AGESUL 101000101</t>
  </si>
  <si>
    <t>AGESUL 101000114</t>
  </si>
  <si>
    <t>Un</t>
  </si>
  <si>
    <t>AGESUL 101000118</t>
  </si>
  <si>
    <t>INSTALAÇÃO PROVISÓRIA DE LUZ E FORÇA</t>
  </si>
  <si>
    <t>01.06</t>
  </si>
  <si>
    <t>02.03</t>
  </si>
  <si>
    <t>02.05</t>
  </si>
  <si>
    <t>02.06</t>
  </si>
  <si>
    <t>SINAPI 96523</t>
  </si>
  <si>
    <t>ESCAVAÇÃO MANUAL PARA BLOCO DE COROAMENTO, COM PREVISÃO DE FÔRMA. AF_06/2017 (BLOCOS NÍVEL -1,35M)</t>
  </si>
  <si>
    <t>03.01.01</t>
  </si>
  <si>
    <t>03.01.02</t>
  </si>
  <si>
    <t>REVESTIMENTO CERÂMICO PARA PAREDES INTERNAS COM PLACAS TIPO ESMALTADA EXTRA DE DIMENSÕES 33X45CM APLICADAS EM AMBIENTES</t>
  </si>
  <si>
    <t>SINAPI 88415</t>
  </si>
  <si>
    <t>AGESUL 1301002002</t>
  </si>
  <si>
    <t>SINAPI - 86932 - VASO SANITARIO SIFONADO COM CAIXA ACOPLADA LOUCA BRANCA - PADRAO MEDIO, INCLUSO ENGATE FLEXIVEL EM METAL CROMADO, 1/2 X 40CM - FORNECIMENTO E INSTALACAO. AF_01/2020 /UN</t>
  </si>
  <si>
    <t>SINAPI 96995</t>
  </si>
  <si>
    <t>TUBO PVC SOLDAVEL AGUA FRIA DN 25MM,  - FORNECIMENTO E INSTALACAO /M</t>
  </si>
  <si>
    <t>SINAPI 89362</t>
  </si>
  <si>
    <t>JOELHO 90 GRAUS, PVC, SOLDÁVEL, DN 25MM, INSTALADO EM RAMAL OU SUB-RAMAL DE ÁGUA - FORNECIMENTO E INSTALAÇÃO. AF_12/2014</t>
  </si>
  <si>
    <t>SINAPI 90373</t>
  </si>
  <si>
    <t>SINAPI 89378</t>
  </si>
  <si>
    <t>LUVA, PVC, SOLDÁVEL, DN 25MM, INSTALADO EM RAMAL OU SUB-RAMAL DE ÁGUA  - FORNECIMENTO E INSTALAÇÃO. AF_12/2014</t>
  </si>
  <si>
    <t>SINAPI 89383</t>
  </si>
  <si>
    <t>ADAPTADOR CURTO COM BOLSA E ROSCA PARA REGISTRO, PVC, SOLDÁVEL, DN 25MM X 3/4, INSTALADO EM RAMAL OU SUB-RAMAL DE ÁGUA - FORNECIMENTO E INS TALAÇÃO. AF_12/2014</t>
  </si>
  <si>
    <t>SINAPI 89395</t>
  </si>
  <si>
    <t>TE, PVC, SOLDÁVEL, DN 25MM, INSTALADO EM RAMAL OU SUB-RAMAL DE ÁGUA -  FORNECIMENTO E INSTALAÇÃO. AF_12/2014</t>
  </si>
  <si>
    <t>SINAPI 94792</t>
  </si>
  <si>
    <t>REGISTRO DE GAVETA BRUTO, LATÃO, ROSCÁVEL, 3/4", COM ACABAMENTO E CANOPLA CROMADOS - FORNECIMENTO E INSTALAÇÃO. AF_08/2021</t>
  </si>
  <si>
    <t>TUBO PVC, SERIE NORMAL, ESGOTO PREDIAL, DN 100 MM, FORNECIDO E INSTALADO EM RAMAL DE DESCARGA OU RAMAL DE ESGOTO SANITÁRIO. AF_12/2014</t>
  </si>
  <si>
    <t>TUBO PVC, SERIE NORMAL, ESGOTO PREDIAL, DN 50 MM, FORNECIDO E INSTALADO EM RAMAL DE DESCARGA OU RAMAL DE ESGOTO SANITÁRIO. AF_12/2014</t>
  </si>
  <si>
    <t>TUBO PVC, SERIE NORMAL, ESGOTO PREDIAL, DN 40 MM, FORNECIDO E INSTALADO EM RAMAL DE DESCARGA OU RAMAL DE ESGOTO SANITÁRIO. AF_12/2014</t>
  </si>
  <si>
    <t>SINAPI 89732</t>
  </si>
  <si>
    <t>JOELHO 45 GRAUS, PVC, SERIE NORMAL, ESGOTO PREDIAL, DN 50 MM, JUNTA ELÁSTICA, FORNECIDO E INSTALADO EM RAMAL DE DESCARGA OU RAMAL DE ESGOTO SANITÁRIO. AF_12/2014</t>
  </si>
  <si>
    <t>SINAPI 89744</t>
  </si>
  <si>
    <t>JOELHO 90 GRAUS, PVC, SERIE NORMAL, ESGOTO PREDIAL, DN 100 MM, JUNTA ELÁSTICA, FORNECIDO E INSTALADO EM RAMAL DE DESCARGA OU RAMAL DE ESGOTO SANITÁRIO. AF_12/2014</t>
  </si>
  <si>
    <t>SINAPI 89726</t>
  </si>
  <si>
    <t>JOELHO 45 GRAUS, PVC, SERIE NORMAL, ESGOTO PREDIAL, DN 40 MM, JUNTA SOLDÁVEL, FORNECIDO E INSTALADO EM RAMAL DE DESCARGA OU RAMAL DE ESGOTO SANITÁRIO. AF_12/2014</t>
  </si>
  <si>
    <t>SINAPI 89730</t>
  </si>
  <si>
    <t>CURVA CURTA 90 GRAUS, PVC, SERIE NORMAL, ESGOTO PREDIAL, DN 40 MM, JUNTA SOLDÁVEL, FORNECIDO E INSTALADO EM RAMAL DE DESCARGA OU RAMAL DE ES GOTO SANITÁRIO. AF_12/2014</t>
  </si>
  <si>
    <t>SINAPI 97902</t>
  </si>
  <si>
    <t>CAIXA ENTERRADA HIDRÁULICA RETANGULAR EM ALVENARIA COM TIJOLOS CERÂMICOS MACIÇOS, DIMENSÕES INTERNAS: 0,6X0,6X0,6 M PARA REDE DE ESGOTO. AF_ 12/2020</t>
  </si>
  <si>
    <t>SINAPI 91941</t>
  </si>
  <si>
    <t>SINAPI 91940</t>
  </si>
  <si>
    <t>SINAPI 91939</t>
  </si>
  <si>
    <t>SINAPI 91854</t>
  </si>
  <si>
    <t>SINAPI 91924</t>
  </si>
  <si>
    <t>CAIXA RETANGULAR 4" X 2" BAIXA (0,30 M DO PISO), PVC, INSTALADA EM PAREDE - FORNECIMENTO E INSTALAÇÃO. AF_12/2015</t>
  </si>
  <si>
    <t>CAIXA RETANGULAR 4" X 2" MÉDIA (1,30 M DO PISO), PVC, INSTALADA EM PAREDE - FORNECIMENTO E INSTALAÇÃO. AF_12/2015</t>
  </si>
  <si>
    <t>CAIXA RETANGULAR 4" X 2" ALTA (2,00 M DO PISO), PVC, INSTALADA EM PAREDE - FORNECIMENTO E INSTALAÇÃO. AF_12/2015</t>
  </si>
  <si>
    <t>ELETRODUTO FLEXÍVEL CORRUGADO, PVC, DN 25 MM (3/4"), PARA CIRCUITOS TERMINAIS, INSTALADO EM PAREDE - FORNECIMENTO E INSTALAÇÃO. AF_12/2015</t>
  </si>
  <si>
    <t>TOMADA BAIXA DE EMBUTIR (1 MÓDULO), 2P+T 10 A, INCLUINDO SUPORTE E PLACA - FORNECIMENTO E INSTALAÇÃO. AF_12/2015</t>
  </si>
  <si>
    <t>CABO DE COBRE FLEXÍVEL ISOLADO, 6 MM², ANTI-CHAMA 450/750 V, PARA CIRCUITOS TERMINAIS - FORNECIMENTO E INSTALAÇÃO. AF_12/2015</t>
  </si>
  <si>
    <t>INTERRUPTOR SIMPLES (1 MÓDULO), 10A/250V, INCLUINDO SUPORTE E PLACA - FORNECIMENTO E INSTALAÇÃO. AF_12/2015</t>
  </si>
  <si>
    <t>TOMADA ALTA DE EMBUTIR (1 MÓDULO), 2P+T 10 A, INCLUINDO SUPORTE E PLACA - FORNECIMENTO E INSTALAÇÃO. AF_12/2015</t>
  </si>
  <si>
    <t>TOMADA MÉDIA DE EMBUTIR (1 MÓDULO), 2P+T 10 A, INCLUINDO SUPORTE E PLACA - FORNECIMENTO E INSTALAÇÃO. AF_12/2015</t>
  </si>
  <si>
    <t>CABO DE COBRE FLEXÍVEL ISOLADO, 2,5 MM², ANTI-CHAMA 450/750 V, PARA CIRCUITOS TERMINAIS - FORNECIMENTO E INSTALAÇÃO. AF_12/2015 (PRETO)</t>
  </si>
  <si>
    <t>CABO DE COBRE FLEXÍVEL ISOLADO, 1,5 MM², ANTI-CHAMA 450/750 V, PARA CIRCUITOS TERMINAIS - FORNECIMENTO E INSTALAÇÃO. AF_12/2015 (VERMELHO)</t>
  </si>
  <si>
    <t>AGESUL 1201001104</t>
  </si>
  <si>
    <t>LUMINARIA TUBULAR LED, REF. CALHA SLIN (2X18W), 3.250LM, 120CM LINEAR, DA RCA OU SIMILAR - FORNECIMENTO E INSTALACAO /UN</t>
  </si>
  <si>
    <t>SINAPI 101174</t>
  </si>
  <si>
    <t>ESTACA BROCA DE CONCRETO, DIÂMETRO DE 25CM, ESCAVAÇÃO MANUAL COM TRADO CONCHA, COM ARMADURA DE ARRANQUE. AF_05/2020</t>
  </si>
  <si>
    <t>02.04</t>
  </si>
  <si>
    <t>02.07</t>
  </si>
  <si>
    <t xml:space="preserve">ESTRUTURA PRÉ-MOLDADA DE CONCRETO </t>
  </si>
  <si>
    <t>SINAPI 99059</t>
  </si>
  <si>
    <t>AGESUL 701000100</t>
  </si>
  <si>
    <t>AGESUL 601003006</t>
  </si>
  <si>
    <t>AGESUL 901000138</t>
  </si>
  <si>
    <t>SINAPI - 100773 - ESTRUTURA TRELICADA DE COBERTURA, TIPO ARCO, COM LIGACOES SOLDADAS, INCLUSOS PERFIS METALICOS, CHAPAS METALICAS, MAO DE OBRA E TRANSPORTE COM GUINDASTE</t>
  </si>
  <si>
    <t>AGESUL 0101000210</t>
  </si>
  <si>
    <t>LOCACAO DE CONTAINER PARA DEPOSITO DE (2,30 X 6,00)M, ALT. 2,50M, SEM DIVISORIAS</t>
  </si>
  <si>
    <t>Mês</t>
  </si>
  <si>
    <t>AGESUL 1701000102</t>
  </si>
  <si>
    <t>CONTRAPISO EM CONCRETO FCK=15MPa, TRACO 1:3,4:3,5 (CIMENTO, AREIA MEDIA E BRITA 1),</t>
  </si>
  <si>
    <t>AGESUL 1701000110</t>
  </si>
  <si>
    <t>SINAPI - 87257 - REVESTIMENTO CERAMICO PARA PISO COM PLACAS TIPO ESMALTADA EXTRA DE DIMENSOES 60X60 CM APLICADA EM AMBIENTES DE AREA MAIOR QUE 10 M2. AF_06/2014</t>
  </si>
  <si>
    <t>AGESUL 1701000111</t>
  </si>
  <si>
    <t>SINAPI - 88650 - RODAPE CERAMICO DE 7CM DE ALTURA COM PLACAS TIPO ESMALTADA EXTRA DE DIMENSOES 60X60CM. AF_06/2014</t>
  </si>
  <si>
    <t>ÁGUA FRIA</t>
  </si>
  <si>
    <t>SINAPI 90374</t>
  </si>
  <si>
    <t>TÊ COM BUCHA DE LATÃO NA BOLSA CENTRAL, PVC, SOLDÁVEL, DN 25MM X 3/4 , INSTALADO EM RAMAL OU SUB-RAMAL DE ÁGUA - FORNECIMENTO E INSTALAÇÃO.</t>
  </si>
  <si>
    <t>MEMORIAL DE CÁLCULO</t>
  </si>
  <si>
    <t>01 UNIDADE</t>
  </si>
  <si>
    <t>INSTALACAO PROVISORIA DE AGUA E ESGOTO</t>
  </si>
  <si>
    <t>ATERRO MANUAL EM CAMADAS DE 20 CM, UMIDECIDAS E FORTEMENTE APILOADAS, COM AQUISIÇÃO DE TERRA</t>
  </si>
  <si>
    <t>RUFO PINGADEIRA EM CHAPA DE AÇO GALVANIZADO NÚMERO 24, CORTE DE 25 CM, INCLUSO TRANSPORTE</t>
  </si>
  <si>
    <t>03 UNIDADES</t>
  </si>
  <si>
    <t>02 UNIDADES</t>
  </si>
  <si>
    <t>CABO DE COBRE FLEXÍVEL ISOLADO, 4 MM², ANTI-CHAMA 450/750 V, PARA CIRCUITOS TERMINAIS - FORNECIMENTO E INSTALAÇÃO. AF_12/2015 (BRANCO)</t>
  </si>
  <si>
    <t>04 UNIDADES</t>
  </si>
  <si>
    <t>06 UNIDADES</t>
  </si>
  <si>
    <t>SINAPI 93655</t>
  </si>
  <si>
    <t>SINAPI 87273</t>
  </si>
  <si>
    <t>INSTALAÇÕES HIROSANITÁRIAS</t>
  </si>
  <si>
    <t>MEMÓRIA DE CÁLCULO</t>
  </si>
  <si>
    <t>PAINEL ESTRUTURAL (BLOCO CERÂMICO 9X19X19) C/NERVURA DE CONCRETO ARMADO</t>
  </si>
  <si>
    <t>SINAPI - 100773 - ESTRUTURA TRELICADA DE COBERTURA, TIPO FINK, COM LIGACOES SOLDADAS, INCLUSOS PERFIS METALICOS, CHAPAS METALICAS, MAO DE OBRA E TRANSPORTE COM GUINDASTE</t>
  </si>
  <si>
    <t>SINAPI 9985</t>
  </si>
  <si>
    <t>REGISTRO DE PRESSÃO BRUTO, LATÃO, ROSCÁVEL, 3/4", COM ACABAMENTO E CANOPLA CROMADOS - FORNECIMENTO E INSTALAÇÃO. AF_08/2021</t>
  </si>
  <si>
    <t>05 MESES DE OBRA / 20 UNIDADES = 0,25</t>
  </si>
  <si>
    <t>01 UNIDADE / 20 UNIDADES = 0,05</t>
  </si>
  <si>
    <t>25,12M DE ESCAVAÇÃO PARA BALDRAME DE PAREDE  0,30 X 0,20 = 1,51M3</t>
  </si>
  <si>
    <t>APILOAMENTO PARA BALDRAME DE PAREDE 25,12 X 0,30 = 7,54M2</t>
  </si>
  <si>
    <t>REATERRO DE VALA PARA PAREDE PRE MOLDADA 0,18 X 0,20 X 25,12 = 0,91M3</t>
  </si>
  <si>
    <t>ATERRO DE 10CM EM TODA A AREA INTERNA = 25,49 X 0,10 = 2,55 + 30% EMP. = 3,32M3</t>
  </si>
  <si>
    <t>BANHEIRO: PERIMETRO = 8,80 X 2,80 = 24,64M2</t>
  </si>
  <si>
    <t>TOTAL = 21,30M</t>
  </si>
  <si>
    <t>SOMATÓRIA DE TODOS OS RUFOS PINGADEIRA = 17,92M</t>
  </si>
  <si>
    <t>SINAPI 94442</t>
  </si>
  <si>
    <t>TELHAMENTO COM TELHA CERÂMICA DE ENCAIXE, TIPO ROMANA, COM ATÉ 2 ÁGUAS</t>
  </si>
  <si>
    <t>ÁREA DA OBRA 3,44M X 7,40M = 25,45M2</t>
  </si>
  <si>
    <t>ASSENTO SANITÁRIO CONVENCIONAL - FORNECIMENTO E INSTALACAO.</t>
  </si>
  <si>
    <t>SINAPI 94806</t>
  </si>
  <si>
    <t>PORTA EM AÇO DE ABRIR LAMBRIL SEM GUARNIÇÃO, 87X210CM,</t>
  </si>
  <si>
    <t>SINAPI 94562</t>
  </si>
  <si>
    <t>JANELA DE AÇO DE CORRER COM 4 FOLHAS PARA VIDRO, COM BATENTE, FERRAGEN</t>
  </si>
  <si>
    <t>SINAPI 94559</t>
  </si>
  <si>
    <t>JANELA DE AÇO TIPO BASCULANTE PARA VIDROS, COM BATENTE, FERRAGENS E</t>
  </si>
  <si>
    <t>AGESUL 1301002019</t>
  </si>
  <si>
    <t>SINAPI - 86943 - LAVATORIO LOUCA BRANCA SUSPENSO, 29,5 X 39CM OU EQUIVALENTE, PADRAO</t>
  </si>
  <si>
    <t>SINAPI 87251</t>
  </si>
  <si>
    <t>REVESTIMENTO CERÂMICO PARA PISO COM PLACAS TIPO ESMALTADA EXTRA DE DIM 45X45</t>
  </si>
  <si>
    <t>SINAPI 87265</t>
  </si>
  <si>
    <t>SOMATÓRIA TUBO DE 40MM = 4,00M</t>
  </si>
  <si>
    <t>SOMATÓRIA TUBO DE 50MM = 3,00M</t>
  </si>
  <si>
    <t>SOMATÓRIA TUBO DE 100MM  =4,00M</t>
  </si>
  <si>
    <t>01 UNIDADES</t>
  </si>
  <si>
    <t>CAIXA SIFONADA, PVC, DN 100 X 100 X 50 MM, FORNECIDA E INSTALADA EM RAMAIS DE ENCAMINHAMENTO DE ÁGUA PLUVIAL. AF_06/2022</t>
  </si>
  <si>
    <t>07 UNIDADES</t>
  </si>
  <si>
    <t>AGESUL 1201007142</t>
  </si>
  <si>
    <t>QUADRO DE DISTRIBUICAO ATÉ 10  DISJUNTORES</t>
  </si>
  <si>
    <t>QUADRO DE DISTRIBUICAO ATÉ DISJUNTORES</t>
  </si>
  <si>
    <t>SINAPI 93663</t>
  </si>
  <si>
    <t>DISJUNTOR BIPOLAR TIPO DIN, CORRENTE NOMINAL DE 25A</t>
  </si>
  <si>
    <t>SINAPI 93661</t>
  </si>
  <si>
    <t>DISJUNTOR BIPOLAR TIPO DIN, CORRENTE NOMINAL DE 16A</t>
  </si>
  <si>
    <t>09.01.01</t>
  </si>
  <si>
    <t>09.01.02</t>
  </si>
  <si>
    <t>09.02.01</t>
  </si>
  <si>
    <t>09.02.02</t>
  </si>
  <si>
    <t>10.04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</si>
  <si>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</si>
  <si>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</si>
  <si>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</si>
  <si>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</si>
  <si>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</si>
  <si>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</si>
  <si>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</si>
  <si>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</si>
  <si>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</si>
  <si>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</si>
  <si>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</si>
  <si>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</si>
  <si>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</si>
  <si>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</si>
  <si>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</si>
  <si>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</si>
  <si>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</si>
  <si>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</si>
  <si>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12.03</t>
  </si>
  <si>
    <t>12.04</t>
  </si>
  <si>
    <t>12.05</t>
  </si>
  <si>
    <t>12.06</t>
  </si>
  <si>
    <t>12.07</t>
  </si>
  <si>
    <t>12.08</t>
  </si>
  <si>
    <t>12.09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</si>
  <si>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</si>
  <si>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</si>
  <si>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</si>
  <si>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</si>
  <si>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</si>
  <si>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</si>
  <si>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</si>
  <si>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</si>
  <si>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CONSTRUÇÃO DE CHALÉS TIPO SUIÇO</t>
  </si>
  <si>
    <t>BALNEÁRIO MUNICIPAL</t>
  </si>
  <si>
    <t>3,00 X 1,50 = 4,50M2 / 20 UNIDADES = 0,23M2</t>
  </si>
  <si>
    <t>12 ESCAVAÇÃO PARA BLOCO PRÉ MOLDADO 0,80 X 0,80 X 0,50M = 3,84M3</t>
  </si>
  <si>
    <t>TOTAL DAS ESCAVAÇÕES = 3,84  + 1,51 = 3,53M3</t>
  </si>
  <si>
    <t>12 APILOAMENTO PARA BLOCO PRÉ-MOLDADO 0,80 X 0,80 = 7,68M2</t>
  </si>
  <si>
    <t>TOTAL APILOAMENTO= 7,68  + 7,54 = 15,22M2</t>
  </si>
  <si>
    <t>12 REATERRO DE BLOCO PRÉ-MOLDADO ((0,80X0,80X0,40)-(0,60X0,60X0,20)) = 2,20M3</t>
  </si>
  <si>
    <t>TOTAL REATERRO APILOADO = 2,20 + 0,91 = 3,11M3</t>
  </si>
  <si>
    <t>12 LASTRO PARA BLOCO PRÉ MOLDADO 0,80 X 0,80 X 0,10 = 0,77M3</t>
  </si>
  <si>
    <t>O MESMO VOLUME DE CONCRETO = 0,77M3</t>
  </si>
  <si>
    <t>BLOCO PRÉ MOLDADO 0,60X0,60X0,20M (12 UNIDADES)</t>
  </si>
  <si>
    <t>BLOCO PRÉ-MOLDADO = 12 UNIDADES</t>
  </si>
  <si>
    <t>SOMATÓRIA DE TODAS AS PAREDES PRÉ-MOLDADAS EM PROJETO = 84,72M2</t>
  </si>
  <si>
    <t>ÁREA DE COBERTURA = 40,20M2 X 6,78KG/M2 = 272,55KG</t>
  </si>
  <si>
    <t xml:space="preserve">ÁREA DE COBERTURA =  40,20M2              </t>
  </si>
  <si>
    <t>01 PORTA DE 0,80 X 2,10 (DORMITÓRIO E BANHEIRO)</t>
  </si>
  <si>
    <t>ALÇAPÃO DE ABRIR 0,60X0,60 EM CHAPA DE FERRO TIPO LAMBRIL</t>
  </si>
  <si>
    <t>01 ALÇAPÃO DO OITÃO</t>
  </si>
  <si>
    <t>01 JANELA DE 1,50X1,00 = 1,50M2</t>
  </si>
  <si>
    <t>01 BASCULANTE DE 0,60X0,60 = 0,36M2</t>
  </si>
  <si>
    <t xml:space="preserve">JANELA DE AÇO TIPO BASCULANTE PARA VIDROS, COM BATENTE, FERRAGENS </t>
  </si>
  <si>
    <t>ÁREA DE APILOAMENTO = ÁREA CONSTRUÍDA = 25,45M2</t>
  </si>
  <si>
    <t>ÁREA DE CONTRAPISO = ÁREA CONSTRUÍDA = 25,45M2</t>
  </si>
  <si>
    <t>ÁREA DE PISO CERÂMICO = ÁREA CONSTRUÍDA = 25,45M2</t>
  </si>
  <si>
    <t>3,20+3,85+3,20+3,85+2,00+3,20+2,00=</t>
  </si>
  <si>
    <t>12 ESTACAS DE 2,50M = 30,00M</t>
  </si>
  <si>
    <t>TOTAL DA PAREDE EXTERNA= 88,82M2</t>
  </si>
  <si>
    <t>LAJE: 18,61M2</t>
  </si>
  <si>
    <t>PAREDES INTERNAS = 39,48M2</t>
  </si>
  <si>
    <t>TOTAL: 39,48 + 18,61 = 58,09M2</t>
  </si>
  <si>
    <t>LOUÇAS / METAIS</t>
  </si>
  <si>
    <t>TUBULAÇÃO ENTERRADA = 1,30M</t>
  </si>
  <si>
    <t>TUBULAÇÃO AÉREA 3,00M</t>
  </si>
  <si>
    <t>TUBULAÇÃO EMBUTIDA 9,70M</t>
  </si>
  <si>
    <t>TOTAL = 9,70+1,30+3,00=14,00M</t>
  </si>
  <si>
    <t>TOTAL ELETRODUTO EMBUTIDO = 15,00M</t>
  </si>
  <si>
    <t>DISJUNTOR MONOPOLAR TIPO DIN, CORRENTE NOMINAL DE 16A - FORNECIMENTO E INSTALAÇÃO. AF_10/2020</t>
  </si>
  <si>
    <t>SOMATÓRIO = 40,00M</t>
  </si>
  <si>
    <t>SOMATÓRIA = 100,00</t>
  </si>
  <si>
    <t>SOMATÓRIA = 15,00M</t>
  </si>
  <si>
    <t>SOMATÓRIA = 20,00M</t>
  </si>
  <si>
    <t>03.01.03</t>
  </si>
  <si>
    <t>03.01.04</t>
  </si>
  <si>
    <t>LAJE 1,35m x 3,40m = 4,59m2</t>
  </si>
  <si>
    <t>L01 LAJE PRÉ-MOLDADA 1,35 X 3,40M (S=4,59m2)</t>
  </si>
  <si>
    <t>LAJE 1,99m x 3,40m = 6,77m2</t>
  </si>
  <si>
    <t>L02 LAJE PRÉ-MOLDADA 1,99 X 3,40M (S=6,77m2)</t>
  </si>
  <si>
    <t>L03 LAJE PRÉ-MOLDADA 1,99 X 3,40M (S=6,77m2)</t>
  </si>
  <si>
    <t>Assunto:</t>
  </si>
  <si>
    <t>BLOCO PRÉ MOLDADO 0,60X0,60X0,20M</t>
  </si>
  <si>
    <t>Unidade :</t>
  </si>
  <si>
    <t>Composição</t>
  </si>
  <si>
    <t>Descrição</t>
  </si>
  <si>
    <t>BLOCO PRÉ-MOLDADO 0,60X0,60X0,20M</t>
  </si>
  <si>
    <t>1.1</t>
  </si>
  <si>
    <t>SINAPI 96546</t>
  </si>
  <si>
    <t>Aço CA-50 médio (1/4'' a 3/8''- 6,3 a 10,0mm)</t>
  </si>
  <si>
    <t>1.2</t>
  </si>
  <si>
    <t>Concreto fck=25 MPa controle tipo B brita 1 e 2</t>
  </si>
  <si>
    <t>1.3</t>
  </si>
  <si>
    <t xml:space="preserve">Lançamento e aplicaçäo de concreto </t>
  </si>
  <si>
    <t>1.4</t>
  </si>
  <si>
    <t>SINAPI 4221</t>
  </si>
  <si>
    <t>Óleo Diesel</t>
  </si>
  <si>
    <t>l</t>
  </si>
  <si>
    <t>1.5</t>
  </si>
  <si>
    <t>GUINDAUTO HIDRÁULICO, CAPACIDADE MÁXIMA DE CARGA 6200 KG, MOMENTO MÁXIMO DE CARGA 11,7 TM, ALCANCE MÁXIMO HORIZONTAL 9,70 M, INCLUSIVE CAMINHÃO TOCO PBT 16.000 KG, POTÊNCIA DE 189 CV - CHP DIURNO. AF_06/2014</t>
  </si>
  <si>
    <t>h</t>
  </si>
  <si>
    <t>LAJE PRE MOLDADA</t>
  </si>
  <si>
    <t>SINAPI 103322</t>
  </si>
  <si>
    <t>ALVENARIA DE VEDAÇÃO DE BLOCOS CERÂMICOS FURADOS NA VERTICAL DE 9X19X39 CM (ESPESSURA 9 CM) E ARGAMASSA DE ASSENTAMENTO COM PREPARO EM BETONEIRA. AF_12/2021</t>
  </si>
  <si>
    <t>1.6</t>
  </si>
  <si>
    <t>SINAPI 87531</t>
  </si>
  <si>
    <t>EMBOÇO, PARA RECEBIMENTO DE CERÂMICA, EM ARGAMASSA TRAÇO 1:2:8, PREPARO MECÂNICO COM BETONEIRA 400L, APLICADO MANUALMENTE EM FACES INTERNAS DE PAREDES, PARA AMBIENTE COM ÁREA ENTRE 5M2 E 10M2, ESPESSURA DE 20MM</t>
  </si>
  <si>
    <t>1.7</t>
  </si>
  <si>
    <t>TOTAL POR UNIDADE</t>
  </si>
  <si>
    <t>TOTAL PARA 20 UNIDADES</t>
  </si>
  <si>
    <r>
      <t>JOELHO 90 GRAUS COM BUCHA DE LATÃO, PVC, SOLDÁVEL, DN 25MM, X 1/2</t>
    </r>
    <r>
      <rPr>
        <sz val="8"/>
        <rFont val="Wingdings"/>
        <charset val="2"/>
      </rPr>
      <t>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INSTALADO EM RAMAL OU SUB-RAMAL DE ÁGUA - FORNECIMENTO E INSTALAÇÃO.
AF_12/2014</t>
    </r>
  </si>
  <si>
    <r>
      <t>INSTALAÇÕES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ELETRICAS</t>
    </r>
  </si>
  <si>
    <t>ETAPAS DA OBRA</t>
  </si>
  <si>
    <t>RUA FLORIANO PEIXOTO, Nº1000 - CENTRO</t>
  </si>
  <si>
    <t>FONE/FAX: (67) 3445-1110</t>
  </si>
  <si>
    <t>CEP: 79770-000</t>
  </si>
  <si>
    <t>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</si>
</sst>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_ "/>
    <numFmt numFmtId="166" formatCode="0.00_ "/>
    <numFmt numFmtId="167" formatCode="[$-416]mmmm\-yy;@"/>
    <numFmt numFmtId="168" formatCode="0000000000"/>
  </numFmts>
  <fonts count="3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1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b/>
      <sz val="8"/>
      <color rgb="FFFF0000"/>
      <name val="Arial"/>
      <family val="2"/>
    </font>
    <font>
      <i/>
      <sz val="8"/>
      <name val="Arial"/>
      <family val="2"/>
    </font>
    <font>
      <b/>
      <sz val="8"/>
      <name val="Calibri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b/>
      <i/>
      <sz val="9"/>
      <name val="Calibri"/>
      <family val="2"/>
    </font>
    <font>
      <sz val="9"/>
      <color rgb="FF0070C0"/>
      <name val="Arial"/>
      <family val="2"/>
    </font>
    <font>
      <b/>
      <sz val="9"/>
      <color rgb="FF0070C0"/>
      <name val="Arial"/>
      <family val="2"/>
    </font>
    <font>
      <sz val="8"/>
      <name val="Wingdings"/>
      <charset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0808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vertical="center"/>
    </xf>
    <xf numFmtId="164" fontId="2" fillId="0" borderId="1" xfId="1" applyFont="1" applyBorder="1" applyAlignment="1">
      <alignment vertical="center"/>
    </xf>
    <xf numFmtId="164" fontId="2" fillId="0" borderId="0" xfId="1" applyFont="1" applyAlignment="1">
      <alignment vertical="center"/>
    </xf>
    <xf numFmtId="164" fontId="3" fillId="2" borderId="7" xfId="1" applyFont="1" applyFill="1" applyBorder="1" applyAlignment="1">
      <alignment vertical="center"/>
    </xf>
    <xf numFmtId="164" fontId="3" fillId="2" borderId="7" xfId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top"/>
    </xf>
    <xf numFmtId="164" fontId="7" fillId="3" borderId="8" xfId="1" applyFont="1" applyFill="1" applyBorder="1" applyAlignment="1">
      <alignment horizontal="right" vertical="top"/>
    </xf>
    <xf numFmtId="164" fontId="7" fillId="3" borderId="8" xfId="1" applyFont="1" applyFill="1" applyBorder="1" applyAlignment="1">
      <alignment vertical="center" wrapText="1"/>
    </xf>
    <xf numFmtId="0" fontId="7" fillId="0" borderId="0" xfId="0" applyFont="1"/>
    <xf numFmtId="0" fontId="7" fillId="0" borderId="8" xfId="0" applyFont="1" applyBorder="1"/>
    <xf numFmtId="0" fontId="7" fillId="3" borderId="0" xfId="0" applyFont="1" applyFill="1"/>
    <xf numFmtId="0" fontId="7" fillId="3" borderId="8" xfId="0" applyFont="1" applyFill="1" applyBorder="1"/>
    <xf numFmtId="164" fontId="7" fillId="0" borderId="8" xfId="1" applyFont="1" applyBorder="1"/>
    <xf numFmtId="164" fontId="7" fillId="0" borderId="8" xfId="1" applyFont="1" applyBorder="1" applyAlignment="1">
      <alignment horizontal="left"/>
    </xf>
    <xf numFmtId="164" fontId="12" fillId="3" borderId="8" xfId="1" applyFont="1" applyFill="1" applyBorder="1" applyAlignment="1">
      <alignment vertical="center" wrapText="1"/>
    </xf>
    <xf numFmtId="0" fontId="7" fillId="0" borderId="14" xfId="0" applyFont="1" applyBorder="1"/>
    <xf numFmtId="164" fontId="7" fillId="3" borderId="16" xfId="1" applyFont="1" applyFill="1" applyBorder="1" applyAlignment="1">
      <alignment horizontal="right" vertical="top"/>
    </xf>
    <xf numFmtId="0" fontId="1" fillId="0" borderId="0" xfId="0" applyFont="1" applyAlignment="1">
      <alignment vertical="center"/>
    </xf>
    <xf numFmtId="164" fontId="2" fillId="0" borderId="0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7" fillId="0" borderId="0" xfId="1" applyFont="1" applyAlignment="1">
      <alignment horizontal="left" vertical="top"/>
    </xf>
    <xf numFmtId="164" fontId="2" fillId="0" borderId="1" xfId="1" applyFont="1" applyBorder="1" applyAlignment="1">
      <alignment horizontal="center" vertical="center"/>
    </xf>
    <xf numFmtId="164" fontId="10" fillId="0" borderId="0" xfId="1" applyFont="1" applyAlignment="1">
      <alignment horizontal="left" vertical="top"/>
    </xf>
    <xf numFmtId="164" fontId="7" fillId="3" borderId="0" xfId="1" applyFont="1" applyFill="1"/>
    <xf numFmtId="0" fontId="7" fillId="5" borderId="8" xfId="0" applyFont="1" applyFill="1" applyBorder="1"/>
    <xf numFmtId="0" fontId="12" fillId="3" borderId="16" xfId="0" applyFont="1" applyFill="1" applyBorder="1" applyAlignment="1">
      <alignment horizontal="left" vertical="top"/>
    </xf>
    <xf numFmtId="166" fontId="7" fillId="3" borderId="8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164" fontId="7" fillId="3" borderId="8" xfId="1" applyFont="1" applyFill="1" applyBorder="1" applyAlignment="1">
      <alignment horizontal="right" vertical="center"/>
    </xf>
    <xf numFmtId="164" fontId="7" fillId="3" borderId="8" xfId="1" applyFont="1" applyFill="1" applyBorder="1" applyAlignment="1">
      <alignment vertical="center"/>
    </xf>
    <xf numFmtId="164" fontId="7" fillId="3" borderId="8" xfId="1" applyFont="1" applyFill="1" applyBorder="1" applyAlignment="1">
      <alignment horizontal="left" vertical="center"/>
    </xf>
    <xf numFmtId="0" fontId="7" fillId="3" borderId="8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0" borderId="10" xfId="0" applyFont="1" applyBorder="1" applyAlignment="1">
      <alignment wrapText="1"/>
    </xf>
    <xf numFmtId="164" fontId="1" fillId="3" borderId="8" xfId="1" applyFont="1" applyFill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7" fillId="0" borderId="8" xfId="0" applyFont="1" applyBorder="1" applyAlignment="1">
      <alignment wrapText="1"/>
    </xf>
    <xf numFmtId="164" fontId="7" fillId="3" borderId="0" xfId="1" applyFont="1" applyFill="1" applyBorder="1" applyAlignment="1">
      <alignment horizontal="left" vertical="top"/>
    </xf>
    <xf numFmtId="0" fontId="7" fillId="0" borderId="10" xfId="0" applyFont="1" applyBorder="1" applyAlignment="1">
      <alignment vertical="center" wrapText="1"/>
    </xf>
    <xf numFmtId="0" fontId="7" fillId="0" borderId="20" xfId="0" applyFont="1" applyBorder="1"/>
    <xf numFmtId="164" fontId="7" fillId="0" borderId="8" xfId="1" applyFont="1" applyBorder="1" applyAlignment="1">
      <alignment vertical="center"/>
    </xf>
    <xf numFmtId="0" fontId="12" fillId="3" borderId="8" xfId="0" applyFont="1" applyFill="1" applyBorder="1" applyAlignment="1">
      <alignment horizontal="left" vertical="center"/>
    </xf>
    <xf numFmtId="166" fontId="12" fillId="3" borderId="8" xfId="0" applyNumberFormat="1" applyFont="1" applyFill="1" applyBorder="1" applyAlignment="1">
      <alignment horizontal="left" vertical="center"/>
    </xf>
    <xf numFmtId="0" fontId="12" fillId="0" borderId="8" xfId="0" applyFont="1" applyBorder="1" applyAlignment="1">
      <alignment vertical="center"/>
    </xf>
    <xf numFmtId="164" fontId="12" fillId="3" borderId="8" xfId="1" applyFont="1" applyFill="1" applyBorder="1" applyAlignment="1">
      <alignment horizontal="right" vertical="center"/>
    </xf>
    <xf numFmtId="0" fontId="12" fillId="3" borderId="10" xfId="0" applyFont="1" applyFill="1" applyBorder="1" applyAlignment="1">
      <alignment horizontal="left" vertical="center"/>
    </xf>
    <xf numFmtId="164" fontId="12" fillId="3" borderId="8" xfId="1" applyFont="1" applyFill="1" applyBorder="1" applyAlignment="1">
      <alignment vertical="center"/>
    </xf>
    <xf numFmtId="164" fontId="12" fillId="3" borderId="8" xfId="1" applyFont="1" applyFill="1" applyBorder="1" applyAlignment="1">
      <alignment horizontal="left" vertical="center"/>
    </xf>
    <xf numFmtId="164" fontId="7" fillId="3" borderId="0" xfId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164" fontId="7" fillId="0" borderId="0" xfId="1" applyFont="1" applyAlignment="1">
      <alignment vertical="center"/>
    </xf>
    <xf numFmtId="167" fontId="7" fillId="0" borderId="0" xfId="1" applyNumberFormat="1" applyFont="1" applyAlignment="1">
      <alignment horizontal="left" vertical="center"/>
    </xf>
    <xf numFmtId="164" fontId="7" fillId="0" borderId="0" xfId="1" applyFont="1" applyAlignment="1">
      <alignment horizontal="left" vertical="center"/>
    </xf>
    <xf numFmtId="164" fontId="7" fillId="0" borderId="0" xfId="1" applyFont="1" applyAlignment="1">
      <alignment horizontal="right" vertical="center"/>
    </xf>
    <xf numFmtId="164" fontId="17" fillId="0" borderId="2" xfId="1" applyFont="1" applyBorder="1" applyAlignment="1">
      <alignment horizontal="center" vertical="center"/>
    </xf>
    <xf numFmtId="164" fontId="7" fillId="0" borderId="0" xfId="1" applyFont="1" applyAlignment="1">
      <alignment horizontal="center" vertical="center"/>
    </xf>
    <xf numFmtId="164" fontId="11" fillId="0" borderId="7" xfId="1" applyFont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left" vertical="center"/>
    </xf>
    <xf numFmtId="164" fontId="1" fillId="3" borderId="5" xfId="1" applyFont="1" applyFill="1" applyBorder="1" applyAlignment="1">
      <alignment vertical="center"/>
    </xf>
    <xf numFmtId="0" fontId="1" fillId="6" borderId="8" xfId="0" applyFont="1" applyFill="1" applyBorder="1" applyAlignment="1">
      <alignment vertical="center"/>
    </xf>
    <xf numFmtId="0" fontId="12" fillId="6" borderId="10" xfId="0" applyFont="1" applyFill="1" applyBorder="1" applyAlignment="1">
      <alignment horizontal="left" vertical="center"/>
    </xf>
    <xf numFmtId="164" fontId="1" fillId="6" borderId="8" xfId="1" applyFont="1" applyFill="1" applyBorder="1" applyAlignment="1">
      <alignment horizontal="right" vertical="center"/>
    </xf>
    <xf numFmtId="164" fontId="12" fillId="6" borderId="8" xfId="1" applyFont="1" applyFill="1" applyBorder="1" applyAlignment="1">
      <alignment vertical="center"/>
    </xf>
    <xf numFmtId="164" fontId="12" fillId="7" borderId="8" xfId="1" applyFont="1" applyFill="1" applyBorder="1" applyAlignment="1">
      <alignment horizontal="left" vertical="center"/>
    </xf>
    <xf numFmtId="164" fontId="12" fillId="3" borderId="0" xfId="1" applyFont="1" applyFill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164" fontId="1" fillId="3" borderId="8" xfId="1" applyFont="1" applyFill="1" applyBorder="1" applyAlignment="1">
      <alignment horizontal="right" vertical="center"/>
    </xf>
    <xf numFmtId="164" fontId="1" fillId="3" borderId="8" xfId="1" applyFont="1" applyFill="1" applyBorder="1" applyAlignment="1">
      <alignment vertical="center"/>
    </xf>
    <xf numFmtId="0" fontId="7" fillId="3" borderId="0" xfId="0" applyFont="1" applyFill="1" applyAlignment="1">
      <alignment horizontal="left" vertical="center"/>
    </xf>
    <xf numFmtId="49" fontId="12" fillId="3" borderId="8" xfId="0" applyNumberFormat="1" applyFont="1" applyFill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164" fontId="1" fillId="0" borderId="8" xfId="1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1" fillId="6" borderId="8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/>
    </xf>
    <xf numFmtId="165" fontId="12" fillId="3" borderId="8" xfId="0" applyNumberFormat="1" applyFont="1" applyFill="1" applyBorder="1" applyAlignment="1">
      <alignment horizontal="left" vertical="center"/>
    </xf>
    <xf numFmtId="165" fontId="12" fillId="3" borderId="10" xfId="0" applyNumberFormat="1" applyFont="1" applyFill="1" applyBorder="1" applyAlignment="1">
      <alignment horizontal="left" vertical="center"/>
    </xf>
    <xf numFmtId="166" fontId="12" fillId="3" borderId="10" xfId="0" applyNumberFormat="1" applyFont="1" applyFill="1" applyBorder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" fillId="7" borderId="8" xfId="0" applyFont="1" applyFill="1" applyBorder="1" applyAlignment="1">
      <alignment vertical="center"/>
    </xf>
    <xf numFmtId="0" fontId="7" fillId="7" borderId="10" xfId="0" applyFont="1" applyFill="1" applyBorder="1" applyAlignment="1">
      <alignment vertical="center"/>
    </xf>
    <xf numFmtId="164" fontId="1" fillId="7" borderId="8" xfId="1" applyFont="1" applyFill="1" applyBorder="1" applyAlignment="1">
      <alignment horizontal="right" vertical="center"/>
    </xf>
    <xf numFmtId="164" fontId="12" fillId="7" borderId="8" xfId="1" applyFont="1" applyFill="1" applyBorder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1" fillId="3" borderId="14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12" fillId="3" borderId="15" xfId="0" applyFont="1" applyFill="1" applyBorder="1" applyAlignment="1">
      <alignment horizontal="left" vertical="center"/>
    </xf>
    <xf numFmtId="164" fontId="1" fillId="3" borderId="14" xfId="1" applyFont="1" applyFill="1" applyBorder="1" applyAlignment="1">
      <alignment horizontal="right" vertical="center"/>
    </xf>
    <xf numFmtId="164" fontId="1" fillId="3" borderId="13" xfId="1" applyFont="1" applyFill="1" applyBorder="1" applyAlignment="1">
      <alignment horizontal="right" vertical="center"/>
    </xf>
    <xf numFmtId="164" fontId="1" fillId="3" borderId="13" xfId="1" applyFont="1" applyFill="1" applyBorder="1" applyAlignment="1">
      <alignment vertical="center"/>
    </xf>
    <xf numFmtId="164" fontId="1" fillId="3" borderId="13" xfId="1" applyFont="1" applyFill="1" applyBorder="1" applyAlignment="1">
      <alignment horizontal="left" vertical="center"/>
    </xf>
    <xf numFmtId="164" fontId="1" fillId="3" borderId="0" xfId="1" applyFont="1" applyFill="1" applyAlignment="1">
      <alignment horizontal="right" vertical="center"/>
    </xf>
    <xf numFmtId="164" fontId="1" fillId="0" borderId="0" xfId="1" applyFont="1" applyAlignment="1">
      <alignment vertical="center"/>
    </xf>
    <xf numFmtId="0" fontId="12" fillId="7" borderId="10" xfId="0" applyFont="1" applyFill="1" applyBorder="1" applyAlignment="1">
      <alignment horizontal="left" vertical="center"/>
    </xf>
    <xf numFmtId="164" fontId="16" fillId="7" borderId="8" xfId="1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23" fillId="7" borderId="8" xfId="1" applyFont="1" applyFill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164" fontId="1" fillId="0" borderId="0" xfId="1" applyFont="1" applyAlignment="1">
      <alignment horizontal="right" vertical="center"/>
    </xf>
    <xf numFmtId="164" fontId="1" fillId="0" borderId="0" xfId="1" applyFont="1" applyAlignment="1">
      <alignment horizontal="left" vertical="center"/>
    </xf>
    <xf numFmtId="167" fontId="7" fillId="0" borderId="0" xfId="1" applyNumberFormat="1" applyFont="1" applyAlignment="1">
      <alignment horizontal="right" vertical="center"/>
    </xf>
    <xf numFmtId="10" fontId="7" fillId="0" borderId="0" xfId="1" applyNumberFormat="1" applyFont="1" applyAlignment="1">
      <alignment horizontal="right" vertical="center"/>
    </xf>
    <xf numFmtId="0" fontId="7" fillId="3" borderId="13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vertical="center"/>
    </xf>
    <xf numFmtId="164" fontId="12" fillId="3" borderId="13" xfId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 wrapText="1"/>
    </xf>
    <xf numFmtId="164" fontId="7" fillId="3" borderId="0" xfId="1" applyFont="1" applyFill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17" fontId="12" fillId="3" borderId="0" xfId="0" applyNumberFormat="1" applyFont="1" applyFill="1" applyAlignment="1">
      <alignment horizontal="left" vertical="center"/>
    </xf>
    <xf numFmtId="164" fontId="7" fillId="3" borderId="13" xfId="1" applyFont="1" applyFill="1" applyBorder="1" applyAlignment="1">
      <alignment vertical="center"/>
    </xf>
    <xf numFmtId="164" fontId="7" fillId="6" borderId="8" xfId="1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164" fontId="7" fillId="6" borderId="8" xfId="1" applyFont="1" applyFill="1" applyBorder="1" applyAlignment="1">
      <alignment horizontal="right" vertical="center"/>
    </xf>
    <xf numFmtId="1" fontId="7" fillId="6" borderId="10" xfId="0" applyNumberFormat="1" applyFont="1" applyFill="1" applyBorder="1" applyAlignment="1">
      <alignment horizontal="left" vertical="center" shrinkToFit="1"/>
    </xf>
    <xf numFmtId="0" fontId="7" fillId="6" borderId="10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13" fillId="0" borderId="0" xfId="1" applyFont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164" fontId="13" fillId="3" borderId="0" xfId="1" applyFont="1" applyFill="1" applyAlignment="1">
      <alignment vertical="center"/>
    </xf>
    <xf numFmtId="164" fontId="21" fillId="3" borderId="0" xfId="1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164" fontId="13" fillId="3" borderId="0" xfId="1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1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" fillId="0" borderId="2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4" fontId="11" fillId="0" borderId="2" xfId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11" fillId="0" borderId="0" xfId="1" applyFont="1" applyFill="1" applyBorder="1" applyAlignment="1">
      <alignment horizontal="center" vertical="center"/>
    </xf>
    <xf numFmtId="164" fontId="12" fillId="0" borderId="2" xfId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/>
    <xf numFmtId="164" fontId="10" fillId="0" borderId="0" xfId="1" applyFont="1" applyBorder="1" applyAlignment="1">
      <alignment wrapText="1"/>
    </xf>
    <xf numFmtId="17" fontId="18" fillId="0" borderId="0" xfId="0" applyNumberFormat="1" applyFont="1" applyAlignment="1">
      <alignment horizontal="center" vertical="center" wrapText="1"/>
    </xf>
    <xf numFmtId="164" fontId="10" fillId="0" borderId="0" xfId="1" applyFont="1" applyAlignment="1">
      <alignment horizontal="right" vertical="top"/>
    </xf>
    <xf numFmtId="164" fontId="18" fillId="0" borderId="0" xfId="1" applyFont="1" applyAlignment="1">
      <alignment horizontal="right" vertical="top"/>
    </xf>
    <xf numFmtId="164" fontId="10" fillId="0" borderId="0" xfId="1" applyFont="1" applyFill="1" applyAlignment="1">
      <alignment horizontal="right" vertical="top"/>
    </xf>
    <xf numFmtId="164" fontId="10" fillId="0" borderId="0" xfId="1" applyFont="1"/>
    <xf numFmtId="0" fontId="24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164" fontId="10" fillId="0" borderId="0" xfId="1" applyFont="1" applyAlignment="1">
      <alignment vertical="top"/>
    </xf>
    <xf numFmtId="164" fontId="18" fillId="0" borderId="0" xfId="0" applyNumberFormat="1" applyFont="1" applyAlignment="1">
      <alignment horizontal="left" vertical="top"/>
    </xf>
    <xf numFmtId="164" fontId="10" fillId="0" borderId="0" xfId="1" applyFont="1" applyBorder="1" applyAlignment="1">
      <alignment horizontal="left" vertical="top"/>
    </xf>
    <xf numFmtId="0" fontId="10" fillId="3" borderId="0" xfId="0" applyFont="1" applyFill="1"/>
    <xf numFmtId="164" fontId="10" fillId="3" borderId="0" xfId="1" applyFont="1" applyFill="1"/>
    <xf numFmtId="17" fontId="18" fillId="0" borderId="0" xfId="0" applyNumberFormat="1" applyFont="1" applyAlignment="1">
      <alignment horizontal="left" vertical="top"/>
    </xf>
    <xf numFmtId="0" fontId="10" fillId="0" borderId="2" xfId="0" applyFont="1" applyBorder="1" applyAlignment="1">
      <alignment vertical="top"/>
    </xf>
    <xf numFmtId="0" fontId="10" fillId="0" borderId="2" xfId="0" applyFont="1" applyBorder="1"/>
    <xf numFmtId="164" fontId="25" fillId="0" borderId="2" xfId="1" applyFont="1" applyBorder="1" applyAlignment="1">
      <alignment horizontal="center" vertical="top"/>
    </xf>
    <xf numFmtId="164" fontId="26" fillId="0" borderId="2" xfId="1" applyFont="1" applyBorder="1" applyAlignment="1">
      <alignment horizontal="right" vertical="top"/>
    </xf>
    <xf numFmtId="164" fontId="26" fillId="0" borderId="3" xfId="1" applyFont="1" applyBorder="1" applyAlignment="1">
      <alignment horizontal="center" vertical="top"/>
    </xf>
    <xf numFmtId="0" fontId="25" fillId="0" borderId="7" xfId="0" applyFont="1" applyBorder="1" applyAlignment="1">
      <alignment horizontal="center" vertical="top"/>
    </xf>
    <xf numFmtId="164" fontId="25" fillId="0" borderId="7" xfId="1" applyFont="1" applyBorder="1" applyAlignment="1">
      <alignment horizontal="center" vertical="top"/>
    </xf>
    <xf numFmtId="164" fontId="25" fillId="0" borderId="4" xfId="1" applyFont="1" applyBorder="1" applyAlignment="1">
      <alignment horizontal="center" vertical="top"/>
    </xf>
    <xf numFmtId="164" fontId="25" fillId="3" borderId="9" xfId="1" applyFont="1" applyFill="1" applyBorder="1" applyAlignment="1">
      <alignment horizontal="center" vertical="top"/>
    </xf>
    <xf numFmtId="164" fontId="25" fillId="3" borderId="0" xfId="1" applyFont="1" applyFill="1" applyBorder="1" applyAlignment="1">
      <alignment horizontal="center" vertical="top"/>
    </xf>
    <xf numFmtId="0" fontId="18" fillId="3" borderId="11" xfId="0" applyFont="1" applyFill="1" applyBorder="1" applyAlignment="1">
      <alignment horizontal="left" vertical="top"/>
    </xf>
    <xf numFmtId="0" fontId="10" fillId="3" borderId="11" xfId="0" applyFont="1" applyFill="1" applyBorder="1"/>
    <xf numFmtId="164" fontId="10" fillId="3" borderId="11" xfId="1" applyFont="1" applyFill="1" applyBorder="1" applyAlignment="1">
      <alignment horizontal="right" vertical="top"/>
    </xf>
    <xf numFmtId="164" fontId="10" fillId="3" borderId="18" xfId="1" applyFont="1" applyFill="1" applyBorder="1" applyAlignment="1">
      <alignment horizontal="left" vertical="top"/>
    </xf>
    <xf numFmtId="164" fontId="10" fillId="3" borderId="9" xfId="1" applyFont="1" applyFill="1" applyBorder="1" applyAlignment="1">
      <alignment horizontal="right" vertical="top"/>
    </xf>
    <xf numFmtId="164" fontId="18" fillId="3" borderId="0" xfId="1" applyFont="1" applyFill="1" applyBorder="1" applyAlignment="1">
      <alignment horizontal="right" vertical="top"/>
    </xf>
    <xf numFmtId="164" fontId="10" fillId="3" borderId="0" xfId="1" applyFont="1" applyFill="1" applyBorder="1" applyAlignment="1">
      <alignment horizontal="right" vertical="top"/>
    </xf>
    <xf numFmtId="164" fontId="10" fillId="3" borderId="0" xfId="1" applyFont="1" applyFill="1" applyBorder="1" applyAlignment="1">
      <alignment horizontal="left" vertical="top"/>
    </xf>
    <xf numFmtId="0" fontId="7" fillId="3" borderId="16" xfId="0" applyFont="1" applyFill="1" applyBorder="1"/>
    <xf numFmtId="164" fontId="7" fillId="3" borderId="21" xfId="1" applyFont="1" applyFill="1" applyBorder="1" applyAlignment="1">
      <alignment horizontal="left" vertical="top"/>
    </xf>
    <xf numFmtId="164" fontId="7" fillId="3" borderId="9" xfId="1" applyFont="1" applyFill="1" applyBorder="1" applyAlignment="1">
      <alignment horizontal="right" vertical="top"/>
    </xf>
    <xf numFmtId="164" fontId="12" fillId="3" borderId="0" xfId="1" applyFont="1" applyFill="1" applyBorder="1" applyAlignment="1">
      <alignment horizontal="right" vertical="top"/>
    </xf>
    <xf numFmtId="164" fontId="7" fillId="3" borderId="0" xfId="1" applyFont="1" applyFill="1" applyBorder="1" applyAlignment="1">
      <alignment horizontal="right" vertical="top"/>
    </xf>
    <xf numFmtId="0" fontId="7" fillId="3" borderId="0" xfId="0" applyFont="1" applyFill="1" applyAlignment="1">
      <alignment horizontal="left" vertical="top"/>
    </xf>
    <xf numFmtId="164" fontId="7" fillId="3" borderId="19" xfId="1" applyFont="1" applyFill="1" applyBorder="1" applyAlignment="1">
      <alignment horizontal="left" vertical="top"/>
    </xf>
    <xf numFmtId="164" fontId="12" fillId="3" borderId="9" xfId="1" applyFont="1" applyFill="1" applyBorder="1" applyAlignment="1">
      <alignment horizontal="right" vertical="top"/>
    </xf>
    <xf numFmtId="164" fontId="7" fillId="3" borderId="0" xfId="0" applyNumberFormat="1" applyFont="1" applyFill="1" applyAlignment="1">
      <alignment horizontal="right" vertical="top"/>
    </xf>
    <xf numFmtId="164" fontId="7" fillId="3" borderId="19" xfId="1" applyFont="1" applyFill="1" applyBorder="1" applyAlignment="1">
      <alignment horizontal="left" vertical="center"/>
    </xf>
    <xf numFmtId="164" fontId="12" fillId="3" borderId="9" xfId="1" applyFont="1" applyFill="1" applyBorder="1" applyAlignment="1">
      <alignment horizontal="right" vertical="center"/>
    </xf>
    <xf numFmtId="164" fontId="12" fillId="3" borderId="0" xfId="1" applyFont="1" applyFill="1" applyBorder="1" applyAlignment="1">
      <alignment horizontal="right" vertical="center"/>
    </xf>
    <xf numFmtId="164" fontId="7" fillId="3" borderId="0" xfId="1" applyFont="1" applyFill="1" applyBorder="1" applyAlignment="1">
      <alignment horizontal="right" vertical="center"/>
    </xf>
    <xf numFmtId="164" fontId="7" fillId="3" borderId="0" xfId="0" applyNumberFormat="1" applyFont="1" applyFill="1" applyAlignment="1">
      <alignment horizontal="right" vertical="center"/>
    </xf>
    <xf numFmtId="164" fontId="7" fillId="3" borderId="0" xfId="1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top"/>
    </xf>
    <xf numFmtId="164" fontId="7" fillId="5" borderId="8" xfId="1" applyFont="1" applyFill="1" applyBorder="1" applyAlignment="1">
      <alignment horizontal="right" vertical="top"/>
    </xf>
    <xf numFmtId="164" fontId="12" fillId="5" borderId="8" xfId="1" applyFont="1" applyFill="1" applyBorder="1" applyAlignment="1">
      <alignment horizontal="right" vertical="top"/>
    </xf>
    <xf numFmtId="164" fontId="12" fillId="5" borderId="19" xfId="1" applyFont="1" applyFill="1" applyBorder="1" applyAlignment="1">
      <alignment horizontal="left" vertical="top"/>
    </xf>
    <xf numFmtId="164" fontId="12" fillId="3" borderId="0" xfId="1" applyFont="1" applyFill="1" applyBorder="1" applyAlignment="1">
      <alignment horizontal="left" vertical="top"/>
    </xf>
    <xf numFmtId="0" fontId="27" fillId="3" borderId="8" xfId="0" applyFont="1" applyFill="1" applyBorder="1" applyAlignment="1">
      <alignment horizontal="left" vertical="top"/>
    </xf>
    <xf numFmtId="0" fontId="27" fillId="3" borderId="8" xfId="0" applyFont="1" applyFill="1" applyBorder="1"/>
    <xf numFmtId="164" fontId="27" fillId="3" borderId="8" xfId="1" applyFont="1" applyFill="1" applyBorder="1" applyAlignment="1">
      <alignment horizontal="right" vertical="top"/>
    </xf>
    <xf numFmtId="164" fontId="28" fillId="3" borderId="9" xfId="1" applyFont="1" applyFill="1" applyBorder="1" applyAlignment="1">
      <alignment horizontal="right" vertical="top"/>
    </xf>
    <xf numFmtId="164" fontId="28" fillId="3" borderId="0" xfId="1" applyFont="1" applyFill="1" applyBorder="1" applyAlignment="1">
      <alignment horizontal="right" vertical="top"/>
    </xf>
    <xf numFmtId="164" fontId="27" fillId="3" borderId="0" xfId="1" applyFont="1" applyFill="1" applyBorder="1" applyAlignment="1">
      <alignment horizontal="right" vertical="top"/>
    </xf>
    <xf numFmtId="164" fontId="27" fillId="3" borderId="0" xfId="0" applyNumberFormat="1" applyFont="1" applyFill="1" applyAlignment="1">
      <alignment horizontal="right" vertical="top"/>
    </xf>
    <xf numFmtId="164" fontId="27" fillId="3" borderId="0" xfId="1" applyFont="1" applyFill="1" applyBorder="1" applyAlignment="1">
      <alignment horizontal="left" vertical="top"/>
    </xf>
    <xf numFmtId="0" fontId="27" fillId="3" borderId="0" xfId="0" applyFont="1" applyFill="1"/>
    <xf numFmtId="164" fontId="27" fillId="3" borderId="0" xfId="1" applyFont="1" applyFill="1"/>
    <xf numFmtId="164" fontId="28" fillId="3" borderId="8" xfId="1" applyFont="1" applyFill="1" applyBorder="1" applyAlignment="1">
      <alignment horizontal="right" vertical="top"/>
    </xf>
    <xf numFmtId="164" fontId="28" fillId="3" borderId="19" xfId="1" applyFont="1" applyFill="1" applyBorder="1" applyAlignment="1">
      <alignment horizontal="left" vertical="top"/>
    </xf>
    <xf numFmtId="0" fontId="10" fillId="3" borderId="8" xfId="0" applyFont="1" applyFill="1" applyBorder="1" applyAlignment="1">
      <alignment horizontal="left" vertical="top"/>
    </xf>
    <xf numFmtId="0" fontId="10" fillId="3" borderId="8" xfId="0" applyFont="1" applyFill="1" applyBorder="1"/>
    <xf numFmtId="164" fontId="10" fillId="3" borderId="8" xfId="1" applyFont="1" applyFill="1" applyBorder="1" applyAlignment="1">
      <alignment horizontal="right" vertical="top"/>
    </xf>
    <xf numFmtId="164" fontId="10" fillId="3" borderId="19" xfId="1" applyFont="1" applyFill="1" applyBorder="1" applyAlignment="1">
      <alignment horizontal="left" vertical="top"/>
    </xf>
    <xf numFmtId="164" fontId="18" fillId="3" borderId="9" xfId="1" applyFont="1" applyFill="1" applyBorder="1" applyAlignment="1">
      <alignment horizontal="right" vertical="top"/>
    </xf>
    <xf numFmtId="164" fontId="10" fillId="3" borderId="0" xfId="0" applyNumberFormat="1" applyFont="1" applyFill="1" applyAlignment="1">
      <alignment horizontal="right" vertical="top"/>
    </xf>
    <xf numFmtId="164" fontId="18" fillId="3" borderId="19" xfId="1" applyFont="1" applyFill="1" applyBorder="1" applyAlignment="1">
      <alignment horizontal="left" vertical="top"/>
    </xf>
    <xf numFmtId="164" fontId="12" fillId="5" borderId="8" xfId="1" applyFont="1" applyFill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164" fontId="1" fillId="0" borderId="8" xfId="1" applyFont="1" applyBorder="1" applyAlignment="1">
      <alignment horizontal="right" vertical="center"/>
    </xf>
    <xf numFmtId="164" fontId="1" fillId="0" borderId="8" xfId="1" applyFont="1" applyBorder="1" applyAlignment="1">
      <alignment horizontal="left" vertical="center"/>
    </xf>
    <xf numFmtId="0" fontId="1" fillId="3" borderId="5" xfId="0" applyFont="1" applyFill="1" applyBorder="1" applyAlignment="1">
      <alignment vertical="center"/>
    </xf>
    <xf numFmtId="164" fontId="1" fillId="3" borderId="5" xfId="1" applyFont="1" applyFill="1" applyBorder="1" applyAlignment="1">
      <alignment horizontal="right" vertical="center"/>
    </xf>
    <xf numFmtId="164" fontId="1" fillId="3" borderId="5" xfId="1" applyFont="1" applyFill="1" applyBorder="1" applyAlignment="1">
      <alignment horizontal="left" vertical="center"/>
    </xf>
    <xf numFmtId="168" fontId="7" fillId="3" borderId="8" xfId="0" applyNumberFormat="1" applyFont="1" applyFill="1" applyBorder="1" applyAlignment="1">
      <alignment horizontal="left" vertical="center" shrinkToFit="1"/>
    </xf>
    <xf numFmtId="0" fontId="12" fillId="3" borderId="15" xfId="0" applyFont="1" applyFill="1" applyBorder="1" applyAlignment="1">
      <alignment vertical="center"/>
    </xf>
    <xf numFmtId="164" fontId="1" fillId="3" borderId="14" xfId="1" applyFont="1" applyFill="1" applyBorder="1" applyAlignment="1">
      <alignment vertical="center"/>
    </xf>
    <xf numFmtId="1" fontId="7" fillId="3" borderId="8" xfId="0" applyNumberFormat="1" applyFont="1" applyFill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164" fontId="7" fillId="0" borderId="8" xfId="1" applyFont="1" applyBorder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/>
    </xf>
    <xf numFmtId="166" fontId="7" fillId="3" borderId="10" xfId="0" applyNumberFormat="1" applyFont="1" applyFill="1" applyBorder="1" applyAlignment="1">
      <alignment horizontal="left" vertical="center"/>
    </xf>
    <xf numFmtId="166" fontId="7" fillId="3" borderId="8" xfId="0" applyNumberFormat="1" applyFont="1" applyFill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164" fontId="7" fillId="3" borderId="16" xfId="1" applyFont="1" applyFill="1" applyBorder="1" applyAlignment="1">
      <alignment horizontal="right" vertical="center"/>
    </xf>
    <xf numFmtId="164" fontId="7" fillId="3" borderId="16" xfId="1" applyFont="1" applyFill="1" applyBorder="1" applyAlignment="1">
      <alignment vertical="center"/>
    </xf>
    <xf numFmtId="0" fontId="3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10" fontId="2" fillId="8" borderId="2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4" fontId="4" fillId="3" borderId="1" xfId="1" applyFont="1" applyFill="1" applyBorder="1" applyAlignment="1">
      <alignment vertical="center"/>
    </xf>
    <xf numFmtId="164" fontId="4" fillId="3" borderId="1" xfId="1" applyFont="1" applyFill="1" applyBorder="1" applyAlignment="1">
      <alignment horizontal="right" vertical="center"/>
    </xf>
    <xf numFmtId="164" fontId="5" fillId="3" borderId="1" xfId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164" fontId="4" fillId="3" borderId="0" xfId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64" fontId="6" fillId="3" borderId="1" xfId="1" applyFont="1" applyFill="1" applyBorder="1" applyAlignment="1">
      <alignment horizontal="left" vertical="center"/>
    </xf>
    <xf numFmtId="164" fontId="4" fillId="3" borderId="17" xfId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64" fontId="6" fillId="3" borderId="1" xfId="1" applyFont="1" applyFill="1" applyBorder="1" applyAlignment="1">
      <alignment horizontal="left" vertical="center" wrapText="1"/>
    </xf>
    <xf numFmtId="10" fontId="2" fillId="3" borderId="2" xfId="1" applyNumberFormat="1" applyFont="1" applyFill="1" applyBorder="1" applyAlignment="1">
      <alignment horizontal="center" vertical="center"/>
    </xf>
    <xf numFmtId="43" fontId="2" fillId="3" borderId="0" xfId="0" applyNumberFormat="1" applyFont="1" applyFill="1" applyAlignment="1">
      <alignment vertical="center"/>
    </xf>
    <xf numFmtId="164" fontId="2" fillId="3" borderId="2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164" fontId="6" fillId="4" borderId="1" xfId="1" applyFont="1" applyFill="1" applyBorder="1" applyAlignment="1">
      <alignment vertical="center"/>
    </xf>
    <xf numFmtId="0" fontId="4" fillId="4" borderId="1" xfId="1" applyNumberFormat="1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3" borderId="1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164" fontId="5" fillId="4" borderId="1" xfId="1" applyFont="1" applyFill="1" applyBorder="1" applyAlignment="1">
      <alignment vertical="center"/>
    </xf>
    <xf numFmtId="164" fontId="4" fillId="4" borderId="1" xfId="1" applyFont="1" applyFill="1" applyBorder="1" applyAlignment="1">
      <alignment horizontal="center" vertical="center"/>
    </xf>
    <xf numFmtId="44" fontId="2" fillId="3" borderId="0" xfId="0" applyNumberFormat="1" applyFont="1" applyFill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164" fontId="5" fillId="3" borderId="1" xfId="1" applyFont="1" applyFill="1" applyBorder="1" applyAlignment="1">
      <alignment vertical="center"/>
    </xf>
    <xf numFmtId="0" fontId="30" fillId="0" borderId="0" xfId="0" applyFont="1" applyAlignment="1">
      <alignment horizontal="left" vertical="top"/>
    </xf>
    <xf numFmtId="164" fontId="7" fillId="0" borderId="16" xfId="1" applyFont="1" applyBorder="1" applyAlignment="1">
      <alignment vertical="center"/>
    </xf>
    <xf numFmtId="17" fontId="12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/>
    </xf>
    <xf numFmtId="164" fontId="1" fillId="0" borderId="0" xfId="1" applyFont="1" applyFill="1" applyAlignment="1">
      <alignment horizontal="right" vertical="center"/>
    </xf>
    <xf numFmtId="164" fontId="1" fillId="0" borderId="0" xfId="1" applyFont="1" applyFill="1" applyAlignment="1">
      <alignment vertical="center"/>
    </xf>
    <xf numFmtId="164" fontId="1" fillId="0" borderId="0" xfId="1" applyFont="1" applyFill="1" applyAlignment="1">
      <alignment horizontal="left" vertical="center"/>
    </xf>
    <xf numFmtId="164" fontId="10" fillId="0" borderId="0" xfId="1" applyFont="1" applyFill="1" applyAlignment="1">
      <alignment horizontal="left" vertical="center"/>
    </xf>
    <xf numFmtId="164" fontId="7" fillId="0" borderId="0" xfId="1" applyFont="1" applyFill="1" applyAlignment="1">
      <alignment horizontal="center" vertical="center"/>
    </xf>
    <xf numFmtId="164" fontId="7" fillId="0" borderId="0" xfId="1" applyFont="1" applyFill="1" applyAlignment="1">
      <alignment vertical="center"/>
    </xf>
    <xf numFmtId="164" fontId="12" fillId="0" borderId="0" xfId="1" applyFont="1" applyFill="1" applyAlignment="1">
      <alignment vertical="center"/>
    </xf>
    <xf numFmtId="164" fontId="7" fillId="0" borderId="0" xfId="1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4" fontId="7" fillId="0" borderId="0" xfId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18" fillId="3" borderId="0" xfId="1" applyFont="1" applyFill="1" applyBorder="1" applyAlignment="1">
      <alignment horizontal="center" vertical="center" wrapText="1"/>
    </xf>
    <xf numFmtId="164" fontId="25" fillId="3" borderId="9" xfId="1" applyFont="1" applyFill="1" applyBorder="1" applyAlignment="1">
      <alignment horizontal="center" vertical="center"/>
    </xf>
    <xf numFmtId="164" fontId="25" fillId="3" borderId="0" xfId="1" applyFont="1" applyFill="1" applyBorder="1" applyAlignment="1">
      <alignment horizontal="center" vertical="center"/>
    </xf>
    <xf numFmtId="164" fontId="26" fillId="3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2" fillId="9" borderId="23" xfId="0" applyFont="1" applyFill="1" applyBorder="1" applyAlignment="1">
      <alignment horizontal="center" vertical="center"/>
    </xf>
    <xf numFmtId="0" fontId="32" fillId="9" borderId="22" xfId="0" applyFont="1" applyFill="1" applyBorder="1" applyAlignment="1">
      <alignment horizontal="center" vertical="center"/>
    </xf>
    <xf numFmtId="0" fontId="32" fillId="9" borderId="17" xfId="0" applyFont="1" applyFill="1" applyBorder="1" applyAlignment="1">
      <alignment horizontal="center" vertical="center"/>
    </xf>
  </cellXfs>
  <cellStyles count="4">
    <cellStyle name="Normal" xfId="0" builtinId="0"/>
    <cellStyle name="Normal 3" xfId="3" xr:uid="{00000000-0005-0000-0000-000001000000}"/>
    <cellStyle name="Vírgula" xfId="1" builtinId="3"/>
    <cellStyle name="Vírgula 3" xfId="2" xr:uid="{00000000-0005-0000-0000-000004000000}"/>
  </cellStyles>
  <dxfs count="0"/>
  <tableStyles count="0" defaultTableStyle="TableStyleMedium9" defaultPivotStyle="PivotStyleLight16"/>
  <colors>
    <mruColors>
      <color rgb="FFB2B2B2"/>
      <color rgb="FFFFFF66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276225</xdr:rowOff>
    </xdr:from>
    <xdr:to>
      <xdr:col>9</xdr:col>
      <xdr:colOff>28576</xdr:colOff>
      <xdr:row>6</xdr:row>
      <xdr:rowOff>9524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06CBA54-4264-4ACA-B7B8-9990936F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76225"/>
          <a:ext cx="2114551" cy="83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3910852</xdr:colOff>
      <xdr:row>0</xdr:row>
      <xdr:rowOff>19050</xdr:rowOff>
    </xdr:from>
    <xdr:to>
      <xdr:col>5</xdr:col>
      <xdr:colOff>4482352</xdr:colOff>
      <xdr:row>6</xdr:row>
      <xdr:rowOff>152399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62488A00-7F71-4FE8-8D8C-139758BF4B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499" y="19050"/>
          <a:ext cx="5434853" cy="1209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367447</xdr:colOff>
      <xdr:row>0</xdr:row>
      <xdr:rowOff>0</xdr:rowOff>
    </xdr:from>
    <xdr:to>
      <xdr:col>8</xdr:col>
      <xdr:colOff>22495</xdr:colOff>
      <xdr:row>4</xdr:row>
      <xdr:rowOff>17318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8C88480-D0A1-4A3E-9D3D-A3E88D5E5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9730" y="0"/>
          <a:ext cx="2777591" cy="7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199159</xdr:colOff>
      <xdr:row>0</xdr:row>
      <xdr:rowOff>1</xdr:rowOff>
    </xdr:from>
    <xdr:to>
      <xdr:col>1</xdr:col>
      <xdr:colOff>943841</xdr:colOff>
      <xdr:row>3</xdr:row>
      <xdr:rowOff>182218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08C1AE8-26FD-4318-8EB8-B1E4C44E5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159" y="1"/>
          <a:ext cx="1249921" cy="67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V95"/>
  <sheetViews>
    <sheetView topLeftCell="A22" workbookViewId="0">
      <selection activeCell="L124" sqref="L124"/>
    </sheetView>
  </sheetViews>
  <sheetFormatPr defaultRowHeight="12" x14ac:dyDescent="0.2"/>
  <cols>
    <col min="1" max="1" width="8.5703125" style="161" customWidth="1"/>
    <col min="2" max="2" width="17.85546875" style="161" customWidth="1"/>
    <col min="3" max="3" width="48.7109375" style="162" customWidth="1"/>
    <col min="4" max="4" width="7.85546875" style="162" customWidth="1"/>
    <col min="5" max="5" width="13.42578125" style="165" customWidth="1"/>
    <col min="6" max="6" width="14" style="165" customWidth="1"/>
    <col min="7" max="7" width="19.42578125" style="29" customWidth="1"/>
    <col min="8" max="8" width="14.42578125" style="165" customWidth="1"/>
    <col min="9" max="9" width="14" style="166" customWidth="1"/>
    <col min="10" max="10" width="16.7109375" style="165" customWidth="1"/>
    <col min="11" max="12" width="11" style="165" customWidth="1"/>
    <col min="13" max="13" width="12.42578125" style="165" customWidth="1"/>
    <col min="14" max="16" width="14" style="167" customWidth="1"/>
    <col min="17" max="19" width="12.7109375" style="29" customWidth="1"/>
    <col min="20" max="20" width="12.85546875" style="162" bestFit="1" customWidth="1"/>
    <col min="21" max="21" width="18.140625" style="168" customWidth="1"/>
    <col min="22" max="16384" width="9.140625" style="162"/>
  </cols>
  <sheetData>
    <row r="1" spans="1:22" x14ac:dyDescent="0.2">
      <c r="A1" s="161" t="s">
        <v>1</v>
      </c>
      <c r="C1" s="134" t="s">
        <v>319</v>
      </c>
      <c r="E1" s="29" t="s">
        <v>0</v>
      </c>
      <c r="F1" s="163" t="s">
        <v>0</v>
      </c>
      <c r="G1" s="164"/>
      <c r="Q1" s="164"/>
      <c r="R1" s="164"/>
      <c r="S1" s="164"/>
    </row>
    <row r="2" spans="1:22" x14ac:dyDescent="0.2">
      <c r="A2" s="161" t="s">
        <v>368</v>
      </c>
      <c r="C2" s="169" t="s">
        <v>66</v>
      </c>
      <c r="E2" s="29" t="s">
        <v>0</v>
      </c>
      <c r="F2" s="163" t="s">
        <v>0</v>
      </c>
      <c r="G2" s="164"/>
      <c r="Q2" s="164"/>
      <c r="R2" s="164"/>
      <c r="S2" s="164"/>
    </row>
    <row r="3" spans="1:22" ht="15.75" customHeight="1" x14ac:dyDescent="0.2">
      <c r="A3" s="161" t="s">
        <v>0</v>
      </c>
      <c r="C3" s="170" t="s">
        <v>369</v>
      </c>
      <c r="E3" s="171" t="s">
        <v>0</v>
      </c>
      <c r="F3" s="172" t="s">
        <v>0</v>
      </c>
      <c r="G3" s="173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174"/>
      <c r="U3" s="175"/>
      <c r="V3" s="174"/>
    </row>
    <row r="4" spans="1:22" ht="15" customHeight="1" x14ac:dyDescent="0.2">
      <c r="A4" s="161" t="s">
        <v>370</v>
      </c>
      <c r="C4" s="170" t="s">
        <v>132</v>
      </c>
      <c r="E4" s="171" t="s">
        <v>0</v>
      </c>
      <c r="F4" s="176" t="s">
        <v>0</v>
      </c>
      <c r="G4" s="173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174"/>
      <c r="U4" s="175"/>
      <c r="V4" s="174"/>
    </row>
    <row r="5" spans="1:22" ht="21" customHeight="1" x14ac:dyDescent="0.2">
      <c r="A5" s="177"/>
      <c r="B5" s="177"/>
      <c r="C5" s="178"/>
      <c r="D5" s="178"/>
      <c r="E5" s="179" t="s">
        <v>0</v>
      </c>
      <c r="F5" s="180" t="s">
        <v>0</v>
      </c>
      <c r="G5" s="181" t="s">
        <v>0</v>
      </c>
      <c r="H5" s="313"/>
      <c r="I5" s="314"/>
      <c r="J5" s="314"/>
      <c r="K5" s="314"/>
      <c r="L5" s="314"/>
      <c r="M5" s="314"/>
      <c r="N5" s="314"/>
      <c r="O5" s="314"/>
      <c r="P5" s="314"/>
      <c r="Q5" s="315"/>
      <c r="R5" s="315"/>
      <c r="S5" s="315"/>
      <c r="T5" s="174"/>
      <c r="U5" s="175"/>
      <c r="V5" s="174"/>
    </row>
    <row r="6" spans="1:22" x14ac:dyDescent="0.2">
      <c r="A6" s="182" t="s">
        <v>14</v>
      </c>
      <c r="B6" s="182" t="s">
        <v>371</v>
      </c>
      <c r="C6" s="117" t="s">
        <v>372</v>
      </c>
      <c r="D6" s="182" t="s">
        <v>15</v>
      </c>
      <c r="E6" s="183" t="s">
        <v>114</v>
      </c>
      <c r="F6" s="183" t="s">
        <v>108</v>
      </c>
      <c r="G6" s="184" t="s">
        <v>115</v>
      </c>
      <c r="H6" s="185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74"/>
      <c r="U6" s="175"/>
      <c r="V6" s="174"/>
    </row>
    <row r="7" spans="1:22" ht="14.25" customHeight="1" x14ac:dyDescent="0.2">
      <c r="A7" s="187" t="s">
        <v>0</v>
      </c>
      <c r="B7" s="187"/>
      <c r="C7" s="187" t="s">
        <v>0</v>
      </c>
      <c r="D7" s="188"/>
      <c r="E7" s="189"/>
      <c r="F7" s="189"/>
      <c r="G7" s="190"/>
      <c r="H7" s="191"/>
      <c r="I7" s="192"/>
      <c r="J7" s="193"/>
      <c r="K7" s="193"/>
      <c r="L7" s="193"/>
      <c r="M7" s="193"/>
      <c r="N7" s="193"/>
      <c r="O7" s="193"/>
      <c r="P7" s="193"/>
      <c r="Q7" s="194"/>
      <c r="R7" s="194"/>
      <c r="S7" s="194"/>
      <c r="T7" s="174"/>
      <c r="U7" s="175"/>
      <c r="V7" s="174"/>
    </row>
    <row r="8" spans="1:22" s="14" customFormat="1" ht="11.25" x14ac:dyDescent="0.2">
      <c r="A8" s="32">
        <v>1</v>
      </c>
      <c r="B8" s="32"/>
      <c r="C8" s="32" t="s">
        <v>373</v>
      </c>
      <c r="D8" s="195"/>
      <c r="E8" s="22"/>
      <c r="F8" s="22"/>
      <c r="G8" s="196"/>
      <c r="H8" s="197"/>
      <c r="I8" s="198"/>
      <c r="J8" s="199"/>
      <c r="K8" s="199"/>
      <c r="L8" s="199"/>
      <c r="M8" s="199"/>
      <c r="N8" s="199"/>
      <c r="O8" s="199"/>
      <c r="P8" s="199"/>
      <c r="Q8" s="49"/>
      <c r="R8" s="49"/>
      <c r="S8" s="49"/>
      <c r="T8" s="16"/>
      <c r="U8" s="30"/>
      <c r="V8" s="16"/>
    </row>
    <row r="9" spans="1:22" s="16" customFormat="1" ht="11.25" x14ac:dyDescent="0.2">
      <c r="A9" s="11" t="s">
        <v>374</v>
      </c>
      <c r="B9" s="200" t="s">
        <v>375</v>
      </c>
      <c r="C9" s="21" t="s">
        <v>376</v>
      </c>
      <c r="D9" s="17" t="s">
        <v>17</v>
      </c>
      <c r="E9" s="12">
        <v>4.32</v>
      </c>
      <c r="F9" s="12">
        <v>13.88</v>
      </c>
      <c r="G9" s="201">
        <f>(F9*E9)</f>
        <v>59.961600000000004</v>
      </c>
      <c r="H9" s="202"/>
      <c r="I9" s="198"/>
      <c r="J9" s="199"/>
      <c r="K9" s="199"/>
      <c r="L9" s="199"/>
      <c r="M9" s="203"/>
      <c r="N9" s="199"/>
      <c r="O9" s="199"/>
      <c r="P9" s="199"/>
      <c r="Q9" s="49"/>
      <c r="R9" s="49"/>
      <c r="S9" s="49"/>
      <c r="U9" s="30"/>
    </row>
    <row r="10" spans="1:22" s="16" customFormat="1" ht="11.25" x14ac:dyDescent="0.2">
      <c r="A10" s="11" t="s">
        <v>377</v>
      </c>
      <c r="B10" s="10" t="s">
        <v>59</v>
      </c>
      <c r="C10" s="15" t="s">
        <v>378</v>
      </c>
      <c r="D10" s="17" t="s">
        <v>29</v>
      </c>
      <c r="E10" s="12">
        <v>7.0000000000000007E-2</v>
      </c>
      <c r="F10" s="12">
        <v>515</v>
      </c>
      <c r="G10" s="201">
        <f t="shared" ref="G10:G13" si="0">(F10*E10)</f>
        <v>36.050000000000004</v>
      </c>
      <c r="H10" s="202"/>
      <c r="I10" s="198"/>
      <c r="J10" s="199"/>
      <c r="K10" s="199"/>
      <c r="L10" s="199"/>
      <c r="M10" s="203"/>
      <c r="N10" s="199"/>
      <c r="O10" s="199"/>
      <c r="P10" s="199"/>
      <c r="Q10" s="49"/>
      <c r="R10" s="49"/>
      <c r="S10" s="49"/>
      <c r="U10" s="30"/>
    </row>
    <row r="11" spans="1:22" s="16" customFormat="1" ht="11.25" x14ac:dyDescent="0.2">
      <c r="A11" s="11" t="s">
        <v>379</v>
      </c>
      <c r="B11" s="200" t="s">
        <v>211</v>
      </c>
      <c r="C11" s="51" t="s">
        <v>380</v>
      </c>
      <c r="D11" s="17" t="s">
        <v>29</v>
      </c>
      <c r="E11" s="12">
        <v>0.03</v>
      </c>
      <c r="F11" s="12">
        <v>106.69</v>
      </c>
      <c r="G11" s="201">
        <f t="shared" si="0"/>
        <v>3.2006999999999999</v>
      </c>
      <c r="H11" s="202"/>
      <c r="I11" s="198"/>
      <c r="J11" s="199"/>
      <c r="K11" s="199"/>
      <c r="L11" s="199"/>
      <c r="M11" s="203"/>
      <c r="N11" s="199"/>
      <c r="O11" s="199"/>
      <c r="P11" s="199"/>
      <c r="Q11" s="49"/>
      <c r="R11" s="49"/>
      <c r="S11" s="49"/>
      <c r="U11" s="30"/>
    </row>
    <row r="12" spans="1:22" s="16" customFormat="1" ht="11.25" x14ac:dyDescent="0.2">
      <c r="A12" s="11" t="s">
        <v>381</v>
      </c>
      <c r="B12" s="10" t="s">
        <v>382</v>
      </c>
      <c r="C12" s="11" t="s">
        <v>383</v>
      </c>
      <c r="D12" s="17" t="s">
        <v>384</v>
      </c>
      <c r="E12" s="12">
        <v>0.04</v>
      </c>
      <c r="F12" s="12">
        <v>5.8</v>
      </c>
      <c r="G12" s="201">
        <f t="shared" si="0"/>
        <v>0.23199999999999998</v>
      </c>
      <c r="H12" s="202"/>
      <c r="I12" s="198"/>
      <c r="J12" s="199"/>
      <c r="K12" s="199"/>
      <c r="L12" s="199"/>
      <c r="M12" s="203"/>
      <c r="N12" s="199"/>
      <c r="O12" s="199"/>
      <c r="P12" s="199"/>
      <c r="Q12" s="49"/>
      <c r="R12" s="49"/>
      <c r="S12" s="49"/>
      <c r="U12" s="30"/>
    </row>
    <row r="13" spans="1:22" s="42" customFormat="1" ht="45" x14ac:dyDescent="0.2">
      <c r="A13" s="35" t="s">
        <v>385</v>
      </c>
      <c r="B13" s="40" t="s">
        <v>69</v>
      </c>
      <c r="C13" s="132" t="s">
        <v>386</v>
      </c>
      <c r="D13" s="39" t="s">
        <v>387</v>
      </c>
      <c r="E13" s="36">
        <v>0.2</v>
      </c>
      <c r="F13" s="36">
        <v>254.52</v>
      </c>
      <c r="G13" s="204">
        <f t="shared" si="0"/>
        <v>50.904000000000003</v>
      </c>
      <c r="H13" s="205"/>
      <c r="I13" s="206"/>
      <c r="J13" s="207"/>
      <c r="K13" s="207"/>
      <c r="L13" s="207"/>
      <c r="M13" s="208"/>
      <c r="N13" s="207"/>
      <c r="O13" s="207"/>
      <c r="P13" s="207"/>
      <c r="Q13" s="209"/>
      <c r="R13" s="209"/>
      <c r="S13" s="209"/>
      <c r="U13" s="60"/>
    </row>
    <row r="14" spans="1:22" s="16" customFormat="1" ht="11.25" x14ac:dyDescent="0.2">
      <c r="A14" s="210"/>
      <c r="B14" s="210"/>
      <c r="C14" s="210"/>
      <c r="D14" s="31"/>
      <c r="E14" s="211"/>
      <c r="F14" s="212" t="s">
        <v>6</v>
      </c>
      <c r="G14" s="213">
        <f>SUM(G9:G13)</f>
        <v>150.34830000000002</v>
      </c>
      <c r="H14" s="197"/>
      <c r="I14" s="198"/>
      <c r="J14" s="199"/>
      <c r="K14" s="199"/>
      <c r="L14" s="199"/>
      <c r="M14" s="199"/>
      <c r="N14" s="199"/>
      <c r="O14" s="199"/>
      <c r="P14" s="199"/>
      <c r="Q14" s="49"/>
      <c r="R14" s="49"/>
      <c r="S14" s="214"/>
      <c r="U14" s="30"/>
    </row>
    <row r="15" spans="1:22" s="223" customFormat="1" x14ac:dyDescent="0.2">
      <c r="A15" s="215"/>
      <c r="B15" s="215"/>
      <c r="C15" s="215"/>
      <c r="D15" s="216"/>
      <c r="E15" s="217"/>
      <c r="F15" s="225"/>
      <c r="G15" s="226"/>
      <c r="H15" s="218"/>
      <c r="I15" s="219"/>
      <c r="J15" s="220"/>
      <c r="K15" s="220"/>
      <c r="L15" s="220"/>
      <c r="M15" s="221"/>
      <c r="N15" s="220"/>
      <c r="O15" s="220"/>
      <c r="P15" s="220"/>
      <c r="Q15" s="222"/>
      <c r="R15" s="222"/>
      <c r="S15" s="222"/>
      <c r="U15" s="224"/>
    </row>
    <row r="16" spans="1:22" x14ac:dyDescent="0.2">
      <c r="A16" s="161" t="s">
        <v>1</v>
      </c>
      <c r="C16" s="134" t="s">
        <v>319</v>
      </c>
      <c r="E16" s="29" t="s">
        <v>0</v>
      </c>
      <c r="F16" s="163" t="s">
        <v>0</v>
      </c>
      <c r="G16" s="164"/>
      <c r="Q16" s="164"/>
      <c r="R16" s="164"/>
      <c r="S16" s="164"/>
    </row>
    <row r="17" spans="1:22" x14ac:dyDescent="0.2">
      <c r="A17" s="161" t="s">
        <v>368</v>
      </c>
      <c r="C17" s="169" t="s">
        <v>68</v>
      </c>
      <c r="E17" s="29" t="s">
        <v>0</v>
      </c>
      <c r="F17" s="163" t="s">
        <v>0</v>
      </c>
      <c r="G17" s="164"/>
      <c r="Q17" s="164"/>
      <c r="R17" s="164"/>
      <c r="S17" s="164"/>
    </row>
    <row r="18" spans="1:22" ht="15.75" customHeight="1" x14ac:dyDescent="0.2">
      <c r="A18" s="161" t="s">
        <v>0</v>
      </c>
      <c r="C18" s="170" t="s">
        <v>388</v>
      </c>
      <c r="E18" s="171" t="s">
        <v>0</v>
      </c>
      <c r="F18" s="172" t="s">
        <v>0</v>
      </c>
      <c r="G18" s="173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174"/>
      <c r="U18" s="175"/>
      <c r="V18" s="174"/>
    </row>
    <row r="19" spans="1:22" ht="15" customHeight="1" x14ac:dyDescent="0.2">
      <c r="A19" s="161" t="s">
        <v>370</v>
      </c>
      <c r="C19" s="170" t="s">
        <v>63</v>
      </c>
      <c r="E19" s="171" t="s">
        <v>0</v>
      </c>
      <c r="F19" s="176" t="s">
        <v>0</v>
      </c>
      <c r="G19" s="173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174"/>
      <c r="U19" s="175"/>
      <c r="V19" s="174"/>
    </row>
    <row r="20" spans="1:22" ht="21" customHeight="1" x14ac:dyDescent="0.2">
      <c r="A20" s="177"/>
      <c r="B20" s="177"/>
      <c r="C20" s="178"/>
      <c r="D20" s="178"/>
      <c r="E20" s="179" t="s">
        <v>0</v>
      </c>
      <c r="F20" s="180" t="s">
        <v>0</v>
      </c>
      <c r="G20" s="181" t="s">
        <v>0</v>
      </c>
      <c r="H20" s="313"/>
      <c r="I20" s="314"/>
      <c r="J20" s="314"/>
      <c r="K20" s="314"/>
      <c r="L20" s="314"/>
      <c r="M20" s="314"/>
      <c r="N20" s="314"/>
      <c r="O20" s="314"/>
      <c r="P20" s="314"/>
      <c r="Q20" s="315"/>
      <c r="R20" s="315"/>
      <c r="S20" s="315"/>
      <c r="T20" s="174"/>
      <c r="U20" s="175"/>
      <c r="V20" s="174"/>
    </row>
    <row r="21" spans="1:22" x14ac:dyDescent="0.2">
      <c r="A21" s="182" t="s">
        <v>14</v>
      </c>
      <c r="B21" s="182" t="s">
        <v>371</v>
      </c>
      <c r="C21" s="117" t="s">
        <v>372</v>
      </c>
      <c r="D21" s="182" t="s">
        <v>15</v>
      </c>
      <c r="E21" s="183" t="s">
        <v>114</v>
      </c>
      <c r="F21" s="183" t="s">
        <v>108</v>
      </c>
      <c r="G21" s="184" t="s">
        <v>115</v>
      </c>
      <c r="H21" s="185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74"/>
      <c r="U21" s="175"/>
      <c r="V21" s="174"/>
    </row>
    <row r="22" spans="1:22" ht="14.25" customHeight="1" x14ac:dyDescent="0.2">
      <c r="A22" s="187" t="s">
        <v>0</v>
      </c>
      <c r="B22" s="187"/>
      <c r="C22" s="187" t="s">
        <v>0</v>
      </c>
      <c r="D22" s="188"/>
      <c r="E22" s="189"/>
      <c r="F22" s="189"/>
      <c r="G22" s="190"/>
      <c r="H22" s="191"/>
      <c r="I22" s="192"/>
      <c r="J22" s="193"/>
      <c r="K22" s="193"/>
      <c r="L22" s="193"/>
      <c r="M22" s="193"/>
      <c r="N22" s="193"/>
      <c r="O22" s="193"/>
      <c r="P22" s="193"/>
      <c r="Q22" s="194"/>
      <c r="R22" s="194"/>
      <c r="S22" s="194"/>
      <c r="T22" s="174"/>
      <c r="U22" s="175"/>
      <c r="V22" s="174"/>
    </row>
    <row r="23" spans="1:22" s="14" customFormat="1" x14ac:dyDescent="0.2">
      <c r="A23" s="32">
        <v>1</v>
      </c>
      <c r="B23" s="32"/>
      <c r="C23" s="170" t="s">
        <v>388</v>
      </c>
      <c r="D23" s="195"/>
      <c r="E23" s="22"/>
      <c r="F23" s="22"/>
      <c r="G23" s="196"/>
      <c r="H23" s="197"/>
      <c r="I23" s="198"/>
      <c r="J23" s="199"/>
      <c r="K23" s="199"/>
      <c r="L23" s="199"/>
      <c r="M23" s="199"/>
      <c r="N23" s="199"/>
      <c r="O23" s="199"/>
      <c r="P23" s="199"/>
      <c r="Q23" s="49"/>
      <c r="R23" s="49"/>
      <c r="S23" s="49"/>
      <c r="T23" s="16"/>
      <c r="U23" s="30"/>
      <c r="V23" s="16"/>
    </row>
    <row r="24" spans="1:22" s="16" customFormat="1" ht="11.25" x14ac:dyDescent="0.2">
      <c r="A24" s="11" t="s">
        <v>374</v>
      </c>
      <c r="B24" s="200" t="s">
        <v>375</v>
      </c>
      <c r="C24" s="21" t="s">
        <v>376</v>
      </c>
      <c r="D24" s="17" t="s">
        <v>17</v>
      </c>
      <c r="E24" s="12">
        <v>6.04</v>
      </c>
      <c r="F24" s="12">
        <v>13.88</v>
      </c>
      <c r="G24" s="201">
        <f>(F24*E24)</f>
        <v>83.8352</v>
      </c>
      <c r="H24" s="202"/>
      <c r="I24" s="198"/>
      <c r="J24" s="199"/>
      <c r="K24" s="199"/>
      <c r="L24" s="199"/>
      <c r="M24" s="203"/>
      <c r="N24" s="199"/>
      <c r="O24" s="199"/>
      <c r="P24" s="199"/>
      <c r="Q24" s="49"/>
      <c r="R24" s="49"/>
      <c r="S24" s="49"/>
      <c r="U24" s="30"/>
    </row>
    <row r="25" spans="1:22" s="16" customFormat="1" ht="11.25" x14ac:dyDescent="0.2">
      <c r="A25" s="11" t="s">
        <v>377</v>
      </c>
      <c r="B25" s="10" t="s">
        <v>59</v>
      </c>
      <c r="C25" s="15" t="s">
        <v>378</v>
      </c>
      <c r="D25" s="17" t="s">
        <v>29</v>
      </c>
      <c r="E25" s="12">
        <v>7.0000000000000007E-2</v>
      </c>
      <c r="F25" s="12">
        <v>515</v>
      </c>
      <c r="G25" s="201">
        <f t="shared" ref="G25:G28" si="1">(F25*E25)</f>
        <v>36.050000000000004</v>
      </c>
      <c r="H25" s="202"/>
      <c r="I25" s="198"/>
      <c r="J25" s="199"/>
      <c r="K25" s="199"/>
      <c r="L25" s="199"/>
      <c r="M25" s="203"/>
      <c r="N25" s="199"/>
      <c r="O25" s="199"/>
      <c r="P25" s="199"/>
      <c r="Q25" s="49"/>
      <c r="R25" s="49"/>
      <c r="S25" s="49"/>
      <c r="U25" s="30"/>
    </row>
    <row r="26" spans="1:22" s="16" customFormat="1" ht="11.25" x14ac:dyDescent="0.2">
      <c r="A26" s="11" t="s">
        <v>379</v>
      </c>
      <c r="B26" s="200" t="s">
        <v>211</v>
      </c>
      <c r="C26" s="51" t="s">
        <v>380</v>
      </c>
      <c r="D26" s="17" t="s">
        <v>29</v>
      </c>
      <c r="E26" s="12">
        <v>7.0000000000000007E-2</v>
      </c>
      <c r="F26" s="12">
        <v>106.69</v>
      </c>
      <c r="G26" s="201">
        <f t="shared" si="1"/>
        <v>7.4683000000000002</v>
      </c>
      <c r="H26" s="202"/>
      <c r="I26" s="198"/>
      <c r="J26" s="199"/>
      <c r="K26" s="199"/>
      <c r="L26" s="199"/>
      <c r="M26" s="203"/>
      <c r="N26" s="199"/>
      <c r="O26" s="199"/>
      <c r="P26" s="199"/>
      <c r="Q26" s="49"/>
      <c r="R26" s="49"/>
      <c r="S26" s="49"/>
      <c r="U26" s="30"/>
    </row>
    <row r="27" spans="1:22" s="16" customFormat="1" ht="11.25" x14ac:dyDescent="0.2">
      <c r="A27" s="11" t="s">
        <v>381</v>
      </c>
      <c r="B27" s="10" t="s">
        <v>382</v>
      </c>
      <c r="C27" s="11" t="s">
        <v>383</v>
      </c>
      <c r="D27" s="17" t="s">
        <v>384</v>
      </c>
      <c r="E27" s="12">
        <v>0.1</v>
      </c>
      <c r="F27" s="12">
        <v>5.8</v>
      </c>
      <c r="G27" s="201">
        <f t="shared" si="1"/>
        <v>0.57999999999999996</v>
      </c>
      <c r="H27" s="202"/>
      <c r="I27" s="198"/>
      <c r="J27" s="199"/>
      <c r="K27" s="199"/>
      <c r="L27" s="199"/>
      <c r="M27" s="203"/>
      <c r="N27" s="199"/>
      <c r="O27" s="199"/>
      <c r="P27" s="199"/>
      <c r="Q27" s="49"/>
      <c r="R27" s="49"/>
      <c r="S27" s="49"/>
      <c r="U27" s="30"/>
    </row>
    <row r="28" spans="1:22" s="42" customFormat="1" ht="45" x14ac:dyDescent="0.2">
      <c r="A28" s="35" t="s">
        <v>385</v>
      </c>
      <c r="B28" s="40" t="s">
        <v>69</v>
      </c>
      <c r="C28" s="132" t="s">
        <v>386</v>
      </c>
      <c r="D28" s="39" t="s">
        <v>387</v>
      </c>
      <c r="E28" s="36">
        <v>0.1</v>
      </c>
      <c r="F28" s="36">
        <v>254.52</v>
      </c>
      <c r="G28" s="204">
        <f t="shared" si="1"/>
        <v>25.452000000000002</v>
      </c>
      <c r="H28" s="205"/>
      <c r="I28" s="206"/>
      <c r="J28" s="207"/>
      <c r="K28" s="207"/>
      <c r="L28" s="207"/>
      <c r="M28" s="208"/>
      <c r="N28" s="207"/>
      <c r="O28" s="207"/>
      <c r="P28" s="207"/>
      <c r="Q28" s="209"/>
      <c r="R28" s="209"/>
      <c r="S28" s="209"/>
      <c r="U28" s="60"/>
    </row>
    <row r="29" spans="1:22" s="16" customFormat="1" ht="11.25" x14ac:dyDescent="0.2">
      <c r="A29" s="210"/>
      <c r="B29" s="210"/>
      <c r="C29" s="210"/>
      <c r="D29" s="31"/>
      <c r="E29" s="211"/>
      <c r="F29" s="212" t="s">
        <v>6</v>
      </c>
      <c r="G29" s="213">
        <f>SUM(G24:G28)</f>
        <v>153.38550000000001</v>
      </c>
      <c r="H29" s="197"/>
      <c r="I29" s="198"/>
      <c r="J29" s="199"/>
      <c r="K29" s="199"/>
      <c r="L29" s="199"/>
      <c r="M29" s="199"/>
      <c r="N29" s="199"/>
      <c r="O29" s="199"/>
      <c r="P29" s="199"/>
      <c r="Q29" s="49"/>
      <c r="R29" s="49"/>
      <c r="S29" s="214"/>
      <c r="U29" s="30"/>
    </row>
    <row r="30" spans="1:22" s="174" customFormat="1" x14ac:dyDescent="0.2">
      <c r="A30" s="227"/>
      <c r="B30" s="227"/>
      <c r="C30" s="227"/>
      <c r="D30" s="228"/>
      <c r="E30" s="229"/>
      <c r="F30" s="229"/>
      <c r="G30" s="230"/>
      <c r="H30" s="231"/>
      <c r="I30" s="192"/>
      <c r="J30" s="193"/>
      <c r="K30" s="193"/>
      <c r="L30" s="193"/>
      <c r="M30" s="232"/>
      <c r="N30" s="193"/>
      <c r="O30" s="193"/>
      <c r="P30" s="193"/>
      <c r="Q30" s="194"/>
      <c r="R30" s="194"/>
      <c r="S30" s="194"/>
      <c r="U30" s="175"/>
    </row>
    <row r="31" spans="1:22" x14ac:dyDescent="0.2">
      <c r="A31" s="161" t="s">
        <v>1</v>
      </c>
      <c r="C31" s="134" t="s">
        <v>319</v>
      </c>
      <c r="E31" s="29" t="s">
        <v>0</v>
      </c>
      <c r="F31" s="163" t="s">
        <v>0</v>
      </c>
      <c r="G31" s="164"/>
      <c r="Q31" s="164"/>
      <c r="R31" s="164"/>
      <c r="S31" s="164"/>
    </row>
    <row r="32" spans="1:22" x14ac:dyDescent="0.2">
      <c r="A32" s="161" t="s">
        <v>368</v>
      </c>
      <c r="C32" s="169" t="s">
        <v>67</v>
      </c>
      <c r="E32" s="29" t="s">
        <v>0</v>
      </c>
      <c r="F32" s="163" t="s">
        <v>0</v>
      </c>
      <c r="G32" s="164"/>
      <c r="Q32" s="164"/>
      <c r="R32" s="164"/>
      <c r="S32" s="164"/>
    </row>
    <row r="33" spans="1:22" ht="24" customHeight="1" x14ac:dyDescent="0.2">
      <c r="A33" s="161" t="s">
        <v>0</v>
      </c>
      <c r="C33" s="91" t="s">
        <v>240</v>
      </c>
      <c r="E33" s="171" t="s">
        <v>0</v>
      </c>
      <c r="F33" s="172" t="s">
        <v>0</v>
      </c>
      <c r="G33" s="173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174"/>
      <c r="U33" s="175"/>
      <c r="V33" s="174"/>
    </row>
    <row r="34" spans="1:22" ht="15" customHeight="1" x14ac:dyDescent="0.2">
      <c r="A34" s="161" t="s">
        <v>370</v>
      </c>
      <c r="C34" s="170" t="s">
        <v>63</v>
      </c>
      <c r="E34" s="171" t="s">
        <v>0</v>
      </c>
      <c r="F34" s="176" t="s">
        <v>0</v>
      </c>
      <c r="G34" s="173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174"/>
      <c r="U34" s="175"/>
      <c r="V34" s="174"/>
    </row>
    <row r="35" spans="1:22" ht="21" customHeight="1" x14ac:dyDescent="0.2">
      <c r="A35" s="177"/>
      <c r="B35" s="177"/>
      <c r="C35" s="178"/>
      <c r="D35" s="178"/>
      <c r="E35" s="179" t="s">
        <v>0</v>
      </c>
      <c r="F35" s="180" t="s">
        <v>0</v>
      </c>
      <c r="G35" s="181" t="s">
        <v>0</v>
      </c>
      <c r="H35" s="313"/>
      <c r="I35" s="314"/>
      <c r="J35" s="314"/>
      <c r="K35" s="314"/>
      <c r="L35" s="314"/>
      <c r="M35" s="314"/>
      <c r="N35" s="314"/>
      <c r="O35" s="314"/>
      <c r="P35" s="314"/>
      <c r="Q35" s="315"/>
      <c r="R35" s="315"/>
      <c r="S35" s="315"/>
      <c r="T35" s="174"/>
      <c r="U35" s="175"/>
      <c r="V35" s="174"/>
    </row>
    <row r="36" spans="1:22" x14ac:dyDescent="0.2">
      <c r="A36" s="182" t="s">
        <v>14</v>
      </c>
      <c r="B36" s="182" t="s">
        <v>371</v>
      </c>
      <c r="C36" s="117" t="s">
        <v>372</v>
      </c>
      <c r="D36" s="182" t="s">
        <v>15</v>
      </c>
      <c r="E36" s="183" t="s">
        <v>114</v>
      </c>
      <c r="F36" s="183" t="s">
        <v>108</v>
      </c>
      <c r="G36" s="184" t="s">
        <v>115</v>
      </c>
      <c r="H36" s="185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74"/>
      <c r="U36" s="175"/>
      <c r="V36" s="174"/>
    </row>
    <row r="37" spans="1:22" ht="14.25" customHeight="1" x14ac:dyDescent="0.2">
      <c r="A37" s="187" t="s">
        <v>0</v>
      </c>
      <c r="B37" s="187"/>
      <c r="C37" s="187" t="s">
        <v>0</v>
      </c>
      <c r="D37" s="188"/>
      <c r="E37" s="189"/>
      <c r="F37" s="189"/>
      <c r="G37" s="190"/>
      <c r="H37" s="191"/>
      <c r="I37" s="192"/>
      <c r="J37" s="193"/>
      <c r="K37" s="193"/>
      <c r="L37" s="193"/>
      <c r="M37" s="193"/>
      <c r="N37" s="193"/>
      <c r="O37" s="193"/>
      <c r="P37" s="193"/>
      <c r="Q37" s="194"/>
      <c r="R37" s="194"/>
      <c r="S37" s="194"/>
      <c r="T37" s="174"/>
      <c r="U37" s="175"/>
      <c r="V37" s="174"/>
    </row>
    <row r="38" spans="1:22" s="14" customFormat="1" x14ac:dyDescent="0.2">
      <c r="A38" s="32">
        <v>1</v>
      </c>
      <c r="B38" s="32"/>
      <c r="C38" s="170" t="str">
        <f>(C33)</f>
        <v>PAINEL ESTRUTURAL (BLOCO CERÂMICO 9X19X19) C/NERVURA DE CONCRETO ARMADO</v>
      </c>
      <c r="D38" s="195"/>
      <c r="E38" s="22"/>
      <c r="F38" s="22"/>
      <c r="G38" s="196"/>
      <c r="H38" s="197"/>
      <c r="I38" s="198"/>
      <c r="J38" s="199"/>
      <c r="K38" s="199"/>
      <c r="L38" s="199"/>
      <c r="M38" s="199"/>
      <c r="N38" s="199"/>
      <c r="O38" s="199"/>
      <c r="P38" s="199"/>
      <c r="Q38" s="49"/>
      <c r="R38" s="49"/>
      <c r="S38" s="49"/>
      <c r="T38" s="16"/>
      <c r="U38" s="30"/>
      <c r="V38" s="16"/>
    </row>
    <row r="39" spans="1:22" s="16" customFormat="1" ht="11.25" x14ac:dyDescent="0.2">
      <c r="A39" s="11" t="s">
        <v>374</v>
      </c>
      <c r="B39" s="200" t="s">
        <v>375</v>
      </c>
      <c r="C39" s="21" t="s">
        <v>376</v>
      </c>
      <c r="D39" s="17" t="s">
        <v>17</v>
      </c>
      <c r="E39" s="12">
        <v>2</v>
      </c>
      <c r="F39" s="12">
        <v>13.88</v>
      </c>
      <c r="G39" s="201">
        <f>(F39*E39)</f>
        <v>27.76</v>
      </c>
      <c r="H39" s="202"/>
      <c r="I39" s="198"/>
      <c r="J39" s="199"/>
      <c r="K39" s="199"/>
      <c r="L39" s="199"/>
      <c r="M39" s="203"/>
      <c r="N39" s="199"/>
      <c r="O39" s="199"/>
      <c r="P39" s="199"/>
      <c r="Q39" s="49"/>
      <c r="R39" s="49"/>
      <c r="S39" s="49"/>
      <c r="U39" s="30"/>
    </row>
    <row r="40" spans="1:22" s="16" customFormat="1" ht="11.25" x14ac:dyDescent="0.2">
      <c r="A40" s="11" t="s">
        <v>377</v>
      </c>
      <c r="B40" s="10" t="s">
        <v>59</v>
      </c>
      <c r="C40" s="15" t="s">
        <v>378</v>
      </c>
      <c r="D40" s="17" t="s">
        <v>29</v>
      </c>
      <c r="E40" s="12">
        <v>0.02</v>
      </c>
      <c r="F40" s="12">
        <v>515</v>
      </c>
      <c r="G40" s="201">
        <f t="shared" ref="G40:G45" si="2">(F40*E40)</f>
        <v>10.3</v>
      </c>
      <c r="H40" s="202"/>
      <c r="I40" s="198"/>
      <c r="J40" s="199"/>
      <c r="K40" s="199"/>
      <c r="L40" s="199"/>
      <c r="M40" s="203"/>
      <c r="N40" s="199"/>
      <c r="O40" s="199"/>
      <c r="P40" s="199"/>
      <c r="Q40" s="49"/>
      <c r="R40" s="49"/>
      <c r="S40" s="49"/>
      <c r="U40" s="30"/>
    </row>
    <row r="41" spans="1:22" s="16" customFormat="1" ht="11.25" x14ac:dyDescent="0.2">
      <c r="A41" s="11" t="s">
        <v>379</v>
      </c>
      <c r="B41" s="200" t="s">
        <v>211</v>
      </c>
      <c r="C41" s="51" t="s">
        <v>380</v>
      </c>
      <c r="D41" s="17" t="s">
        <v>29</v>
      </c>
      <c r="E41" s="12">
        <v>0.02</v>
      </c>
      <c r="F41" s="12">
        <v>106.69</v>
      </c>
      <c r="G41" s="201">
        <f t="shared" si="2"/>
        <v>2.1337999999999999</v>
      </c>
      <c r="H41" s="202"/>
      <c r="I41" s="198"/>
      <c r="J41" s="199"/>
      <c r="K41" s="199"/>
      <c r="L41" s="199"/>
      <c r="M41" s="203"/>
      <c r="N41" s="199"/>
      <c r="O41" s="199"/>
      <c r="P41" s="199"/>
      <c r="Q41" s="49"/>
      <c r="R41" s="49"/>
      <c r="S41" s="49"/>
      <c r="U41" s="30"/>
    </row>
    <row r="42" spans="1:22" s="16" customFormat="1" ht="11.25" x14ac:dyDescent="0.2">
      <c r="A42" s="11" t="s">
        <v>381</v>
      </c>
      <c r="B42" s="10" t="s">
        <v>382</v>
      </c>
      <c r="C42" s="11" t="s">
        <v>383</v>
      </c>
      <c r="D42" s="17" t="s">
        <v>384</v>
      </c>
      <c r="E42" s="12">
        <v>0.06</v>
      </c>
      <c r="F42" s="12">
        <v>5.8</v>
      </c>
      <c r="G42" s="201">
        <f t="shared" si="2"/>
        <v>0.34799999999999998</v>
      </c>
      <c r="H42" s="202"/>
      <c r="I42" s="198"/>
      <c r="J42" s="199"/>
      <c r="K42" s="199"/>
      <c r="L42" s="199"/>
      <c r="M42" s="203"/>
      <c r="N42" s="199"/>
      <c r="O42" s="199"/>
      <c r="P42" s="199"/>
      <c r="Q42" s="49"/>
      <c r="R42" s="49"/>
      <c r="S42" s="49"/>
      <c r="U42" s="30"/>
    </row>
    <row r="43" spans="1:22" s="42" customFormat="1" ht="36.75" customHeight="1" x14ac:dyDescent="0.2">
      <c r="A43" s="35" t="s">
        <v>385</v>
      </c>
      <c r="B43" s="40" t="s">
        <v>389</v>
      </c>
      <c r="C43" s="132" t="s">
        <v>390</v>
      </c>
      <c r="D43" s="39" t="s">
        <v>21</v>
      </c>
      <c r="E43" s="36">
        <v>0.7</v>
      </c>
      <c r="F43" s="36">
        <v>58.23</v>
      </c>
      <c r="G43" s="204">
        <f t="shared" si="2"/>
        <v>40.760999999999996</v>
      </c>
      <c r="H43" s="205"/>
      <c r="I43" s="206"/>
      <c r="J43" s="207"/>
      <c r="K43" s="207"/>
      <c r="L43" s="207"/>
      <c r="M43" s="208"/>
      <c r="N43" s="207"/>
      <c r="O43" s="207"/>
      <c r="P43" s="207"/>
      <c r="Q43" s="209"/>
      <c r="R43" s="209"/>
      <c r="S43" s="209"/>
      <c r="U43" s="60"/>
    </row>
    <row r="44" spans="1:22" s="42" customFormat="1" ht="56.25" x14ac:dyDescent="0.2">
      <c r="A44" s="35" t="s">
        <v>391</v>
      </c>
      <c r="B44" s="40" t="s">
        <v>392</v>
      </c>
      <c r="C44" s="132" t="s">
        <v>393</v>
      </c>
      <c r="D44" s="39" t="s">
        <v>21</v>
      </c>
      <c r="E44" s="36">
        <v>2</v>
      </c>
      <c r="F44" s="36">
        <v>30</v>
      </c>
      <c r="G44" s="204">
        <f t="shared" si="2"/>
        <v>60</v>
      </c>
      <c r="H44" s="205"/>
      <c r="I44" s="206"/>
      <c r="J44" s="207"/>
      <c r="K44" s="207"/>
      <c r="L44" s="207"/>
      <c r="M44" s="208"/>
      <c r="N44" s="207"/>
      <c r="O44" s="207"/>
      <c r="P44" s="207"/>
      <c r="Q44" s="209"/>
      <c r="R44" s="209"/>
      <c r="S44" s="209"/>
      <c r="U44" s="60"/>
    </row>
    <row r="45" spans="1:22" s="42" customFormat="1" ht="45" x14ac:dyDescent="0.2">
      <c r="A45" s="35" t="s">
        <v>394</v>
      </c>
      <c r="B45" s="40" t="s">
        <v>69</v>
      </c>
      <c r="C45" s="132" t="s">
        <v>386</v>
      </c>
      <c r="D45" s="39" t="s">
        <v>387</v>
      </c>
      <c r="E45" s="36">
        <v>0.09</v>
      </c>
      <c r="F45" s="36">
        <v>254.52</v>
      </c>
      <c r="G45" s="204">
        <f t="shared" si="2"/>
        <v>22.9068</v>
      </c>
      <c r="H45" s="205"/>
      <c r="I45" s="206"/>
      <c r="J45" s="207"/>
      <c r="K45" s="207"/>
      <c r="L45" s="207"/>
      <c r="M45" s="208"/>
      <c r="N45" s="207"/>
      <c r="O45" s="207"/>
      <c r="P45" s="207"/>
      <c r="Q45" s="209"/>
      <c r="R45" s="209"/>
      <c r="S45" s="209"/>
      <c r="U45" s="60"/>
    </row>
    <row r="46" spans="1:22" s="16" customFormat="1" ht="11.25" x14ac:dyDescent="0.2">
      <c r="A46" s="210"/>
      <c r="B46" s="210"/>
      <c r="C46" s="210"/>
      <c r="D46" s="31"/>
      <c r="E46" s="211"/>
      <c r="F46" s="212" t="s">
        <v>6</v>
      </c>
      <c r="G46" s="213">
        <f>SUM(G39:G45)</f>
        <v>164.20959999999999</v>
      </c>
      <c r="H46" s="197"/>
      <c r="I46" s="198"/>
      <c r="J46" s="199"/>
      <c r="K46" s="199"/>
      <c r="L46" s="199"/>
      <c r="M46" s="199"/>
      <c r="N46" s="199"/>
      <c r="O46" s="199"/>
      <c r="P46" s="199"/>
      <c r="Q46" s="49"/>
      <c r="R46" s="49"/>
      <c r="S46" s="214"/>
      <c r="U46" s="30"/>
    </row>
    <row r="47" spans="1:22" s="174" customFormat="1" x14ac:dyDescent="0.2">
      <c r="A47" s="227"/>
      <c r="B47" s="227"/>
      <c r="C47" s="227"/>
      <c r="D47" s="228"/>
      <c r="E47" s="229"/>
      <c r="F47" s="229"/>
      <c r="G47" s="230"/>
      <c r="H47" s="231"/>
      <c r="I47" s="192"/>
      <c r="J47" s="193"/>
      <c r="K47" s="193"/>
      <c r="L47" s="193"/>
      <c r="M47" s="232"/>
      <c r="N47" s="193"/>
      <c r="O47" s="193"/>
      <c r="P47" s="193"/>
      <c r="Q47" s="194"/>
      <c r="R47" s="194"/>
      <c r="S47" s="194"/>
      <c r="U47" s="175"/>
    </row>
    <row r="48" spans="1:22" s="174" customFormat="1" x14ac:dyDescent="0.2">
      <c r="A48" s="227"/>
      <c r="B48" s="227"/>
      <c r="C48" s="227"/>
      <c r="D48" s="228"/>
      <c r="E48" s="229"/>
      <c r="F48" s="229"/>
      <c r="G48" s="230"/>
      <c r="H48" s="231"/>
      <c r="I48" s="192"/>
      <c r="J48" s="193"/>
      <c r="K48" s="193"/>
      <c r="L48" s="193"/>
      <c r="M48" s="232"/>
      <c r="N48" s="193"/>
      <c r="O48" s="193"/>
      <c r="P48" s="193"/>
      <c r="Q48" s="194"/>
      <c r="R48" s="194"/>
      <c r="S48" s="194"/>
      <c r="U48" s="175"/>
    </row>
    <row r="49" spans="1:21" s="174" customFormat="1" x14ac:dyDescent="0.2">
      <c r="A49" s="227"/>
      <c r="B49" s="227"/>
      <c r="C49" s="227"/>
      <c r="D49" s="228"/>
      <c r="E49" s="229"/>
      <c r="F49" s="229"/>
      <c r="G49" s="230"/>
      <c r="H49" s="231"/>
      <c r="I49" s="192"/>
      <c r="J49" s="193"/>
      <c r="K49" s="193"/>
      <c r="L49" s="193"/>
      <c r="M49" s="232"/>
      <c r="N49" s="193"/>
      <c r="O49" s="193"/>
      <c r="P49" s="193"/>
      <c r="Q49" s="194"/>
      <c r="R49" s="194"/>
      <c r="S49" s="194"/>
      <c r="U49" s="175"/>
    </row>
    <row r="50" spans="1:21" s="174" customFormat="1" x14ac:dyDescent="0.2">
      <c r="A50" s="227"/>
      <c r="B50" s="227"/>
      <c r="C50" s="227"/>
      <c r="D50" s="228"/>
      <c r="E50" s="229"/>
      <c r="F50" s="229"/>
      <c r="G50" s="230"/>
      <c r="H50" s="231"/>
      <c r="I50" s="192"/>
      <c r="J50" s="193"/>
      <c r="K50" s="193"/>
      <c r="L50" s="193"/>
      <c r="M50" s="232"/>
      <c r="N50" s="193"/>
      <c r="O50" s="193"/>
      <c r="P50" s="193"/>
      <c r="Q50" s="194"/>
      <c r="R50" s="194"/>
      <c r="S50" s="194"/>
      <c r="U50" s="175"/>
    </row>
    <row r="51" spans="1:21" s="174" customFormat="1" x14ac:dyDescent="0.2">
      <c r="A51" s="227"/>
      <c r="B51" s="227"/>
      <c r="C51" s="227"/>
      <c r="D51" s="228"/>
      <c r="E51" s="229"/>
      <c r="F51" s="229"/>
      <c r="G51" s="233"/>
      <c r="H51" s="231"/>
      <c r="I51" s="192"/>
      <c r="J51" s="193"/>
      <c r="K51" s="193"/>
      <c r="L51" s="193"/>
      <c r="M51" s="232"/>
      <c r="N51" s="193"/>
      <c r="O51" s="193"/>
      <c r="P51" s="193"/>
      <c r="Q51" s="194"/>
      <c r="R51" s="194"/>
      <c r="S51" s="194"/>
      <c r="U51" s="175"/>
    </row>
    <row r="52" spans="1:21" s="174" customFormat="1" x14ac:dyDescent="0.2">
      <c r="A52" s="227"/>
      <c r="B52" s="227"/>
      <c r="C52" s="227"/>
      <c r="D52" s="228"/>
      <c r="E52" s="229"/>
      <c r="F52" s="229"/>
      <c r="G52" s="233"/>
      <c r="H52" s="231"/>
      <c r="I52" s="192"/>
      <c r="J52" s="193"/>
      <c r="K52" s="193"/>
      <c r="L52" s="193"/>
      <c r="M52" s="232"/>
      <c r="N52" s="193"/>
      <c r="O52" s="193"/>
      <c r="P52" s="193"/>
      <c r="Q52" s="194"/>
      <c r="R52" s="194"/>
      <c r="S52" s="194"/>
      <c r="U52" s="175"/>
    </row>
    <row r="53" spans="1:21" s="174" customFormat="1" x14ac:dyDescent="0.2">
      <c r="A53" s="227"/>
      <c r="B53" s="227"/>
      <c r="C53" s="227"/>
      <c r="D53" s="228"/>
      <c r="E53" s="229"/>
      <c r="F53" s="229"/>
      <c r="G53" s="233"/>
      <c r="H53" s="231"/>
      <c r="I53" s="192"/>
      <c r="J53" s="193"/>
      <c r="K53" s="193"/>
      <c r="L53" s="193"/>
      <c r="M53" s="232"/>
      <c r="N53" s="193"/>
      <c r="O53" s="193"/>
      <c r="P53" s="193"/>
      <c r="Q53" s="194"/>
      <c r="R53" s="194"/>
      <c r="S53" s="194"/>
      <c r="U53" s="175"/>
    </row>
    <row r="54" spans="1:21" s="174" customFormat="1" x14ac:dyDescent="0.2">
      <c r="A54" s="227"/>
      <c r="B54" s="227"/>
      <c r="C54" s="227"/>
      <c r="D54" s="228"/>
      <c r="E54" s="229"/>
      <c r="F54" s="229"/>
      <c r="G54" s="233"/>
      <c r="H54" s="231"/>
      <c r="I54" s="192"/>
      <c r="J54" s="193"/>
      <c r="K54" s="193"/>
      <c r="L54" s="193"/>
      <c r="M54" s="232"/>
      <c r="N54" s="193"/>
      <c r="O54" s="193"/>
      <c r="P54" s="193"/>
      <c r="Q54" s="194"/>
      <c r="R54" s="194"/>
      <c r="S54" s="194"/>
      <c r="U54" s="175"/>
    </row>
    <row r="55" spans="1:21" s="174" customFormat="1" x14ac:dyDescent="0.2">
      <c r="A55" s="227"/>
      <c r="B55" s="227"/>
      <c r="C55" s="227"/>
      <c r="D55" s="228"/>
      <c r="E55" s="229"/>
      <c r="F55" s="229"/>
      <c r="G55" s="233"/>
      <c r="H55" s="231"/>
      <c r="I55" s="192"/>
      <c r="J55" s="193"/>
      <c r="K55" s="193"/>
      <c r="L55" s="193"/>
      <c r="M55" s="232"/>
      <c r="N55" s="193"/>
      <c r="O55" s="193"/>
      <c r="P55" s="193"/>
      <c r="Q55" s="194"/>
      <c r="R55" s="194"/>
      <c r="S55" s="194"/>
      <c r="U55" s="175"/>
    </row>
    <row r="56" spans="1:21" s="174" customFormat="1" x14ac:dyDescent="0.2">
      <c r="A56" s="227"/>
      <c r="B56" s="227"/>
      <c r="C56" s="227"/>
      <c r="D56" s="228"/>
      <c r="E56" s="229"/>
      <c r="F56" s="229"/>
      <c r="G56" s="233"/>
      <c r="H56" s="231"/>
      <c r="I56" s="192"/>
      <c r="J56" s="193"/>
      <c r="K56" s="193"/>
      <c r="L56" s="193"/>
      <c r="M56" s="232"/>
      <c r="N56" s="193"/>
      <c r="O56" s="193"/>
      <c r="P56" s="193"/>
      <c r="Q56" s="194"/>
      <c r="R56" s="194"/>
      <c r="S56" s="194"/>
      <c r="U56" s="175"/>
    </row>
    <row r="57" spans="1:21" s="174" customFormat="1" x14ac:dyDescent="0.2">
      <c r="A57" s="227"/>
      <c r="B57" s="227"/>
      <c r="C57" s="227"/>
      <c r="D57" s="228"/>
      <c r="E57" s="229"/>
      <c r="F57" s="229"/>
      <c r="G57" s="233"/>
      <c r="H57" s="231"/>
      <c r="I57" s="192"/>
      <c r="J57" s="193"/>
      <c r="K57" s="193"/>
      <c r="L57" s="193"/>
      <c r="M57" s="232"/>
      <c r="N57" s="193"/>
      <c r="O57" s="193"/>
      <c r="P57" s="193"/>
      <c r="Q57" s="194"/>
      <c r="R57" s="194"/>
      <c r="S57" s="194"/>
      <c r="U57" s="175"/>
    </row>
    <row r="58" spans="1:21" s="174" customFormat="1" x14ac:dyDescent="0.2">
      <c r="A58" s="227"/>
      <c r="B58" s="227"/>
      <c r="C58" s="227"/>
      <c r="D58" s="228"/>
      <c r="E58" s="229"/>
      <c r="F58" s="229"/>
      <c r="G58" s="233"/>
      <c r="H58" s="231"/>
      <c r="I58" s="192"/>
      <c r="J58" s="193"/>
      <c r="K58" s="193"/>
      <c r="L58" s="193"/>
      <c r="M58" s="232"/>
      <c r="N58" s="193"/>
      <c r="O58" s="193"/>
      <c r="P58" s="193"/>
      <c r="Q58" s="194"/>
      <c r="R58" s="194"/>
      <c r="S58" s="194"/>
      <c r="U58" s="175"/>
    </row>
    <row r="59" spans="1:21" s="174" customFormat="1" x14ac:dyDescent="0.2">
      <c r="A59" s="227"/>
      <c r="B59" s="227"/>
      <c r="C59" s="227"/>
      <c r="D59" s="228"/>
      <c r="E59" s="229"/>
      <c r="F59" s="229"/>
      <c r="G59" s="233"/>
      <c r="H59" s="231"/>
      <c r="I59" s="192"/>
      <c r="J59" s="193"/>
      <c r="K59" s="193"/>
      <c r="L59" s="193"/>
      <c r="M59" s="232"/>
      <c r="N59" s="193"/>
      <c r="O59" s="193"/>
      <c r="P59" s="193"/>
      <c r="Q59" s="194"/>
      <c r="R59" s="194"/>
      <c r="S59" s="194"/>
      <c r="U59" s="175"/>
    </row>
    <row r="60" spans="1:21" s="174" customFormat="1" x14ac:dyDescent="0.2">
      <c r="A60" s="227"/>
      <c r="B60" s="227"/>
      <c r="C60" s="227"/>
      <c r="D60" s="228"/>
      <c r="E60" s="229"/>
      <c r="F60" s="229"/>
      <c r="G60" s="233"/>
      <c r="H60" s="231"/>
      <c r="I60" s="192"/>
      <c r="J60" s="193"/>
      <c r="K60" s="193"/>
      <c r="L60" s="193"/>
      <c r="M60" s="232"/>
      <c r="N60" s="193"/>
      <c r="O60" s="193"/>
      <c r="P60" s="193"/>
      <c r="Q60" s="194"/>
      <c r="R60" s="194"/>
      <c r="S60" s="194"/>
      <c r="U60" s="175"/>
    </row>
    <row r="61" spans="1:21" s="174" customFormat="1" x14ac:dyDescent="0.2">
      <c r="A61" s="227"/>
      <c r="B61" s="227"/>
      <c r="C61" s="227"/>
      <c r="D61" s="228"/>
      <c r="E61" s="229"/>
      <c r="F61" s="229"/>
      <c r="G61" s="233"/>
      <c r="H61" s="231"/>
      <c r="I61" s="192"/>
      <c r="J61" s="193"/>
      <c r="K61" s="193"/>
      <c r="L61" s="193"/>
      <c r="M61" s="232"/>
      <c r="N61" s="193"/>
      <c r="O61" s="193"/>
      <c r="P61" s="193"/>
      <c r="Q61" s="194"/>
      <c r="R61" s="194"/>
      <c r="S61" s="194"/>
      <c r="U61" s="175"/>
    </row>
    <row r="62" spans="1:21" s="174" customFormat="1" x14ac:dyDescent="0.2">
      <c r="A62" s="227"/>
      <c r="B62" s="227"/>
      <c r="C62" s="227"/>
      <c r="D62" s="228"/>
      <c r="E62" s="229"/>
      <c r="F62" s="229"/>
      <c r="G62" s="233"/>
      <c r="H62" s="231"/>
      <c r="I62" s="192"/>
      <c r="J62" s="193"/>
      <c r="K62" s="193"/>
      <c r="L62" s="193"/>
      <c r="M62" s="232"/>
      <c r="N62" s="193"/>
      <c r="O62" s="193"/>
      <c r="P62" s="193"/>
      <c r="Q62" s="194"/>
      <c r="R62" s="194"/>
      <c r="S62" s="194"/>
      <c r="U62" s="175"/>
    </row>
    <row r="63" spans="1:21" s="174" customFormat="1" x14ac:dyDescent="0.2">
      <c r="A63" s="227"/>
      <c r="B63" s="227"/>
      <c r="C63" s="227"/>
      <c r="D63" s="228"/>
      <c r="E63" s="229"/>
      <c r="F63" s="229"/>
      <c r="G63" s="233"/>
      <c r="H63" s="231"/>
      <c r="I63" s="192"/>
      <c r="J63" s="193"/>
      <c r="K63" s="193"/>
      <c r="L63" s="193"/>
      <c r="M63" s="232"/>
      <c r="N63" s="193"/>
      <c r="O63" s="193"/>
      <c r="P63" s="193"/>
      <c r="Q63" s="194"/>
      <c r="R63" s="194"/>
      <c r="S63" s="194"/>
      <c r="U63" s="175"/>
    </row>
    <row r="64" spans="1:21" s="174" customFormat="1" x14ac:dyDescent="0.2">
      <c r="A64" s="227"/>
      <c r="B64" s="227"/>
      <c r="C64" s="227"/>
      <c r="D64" s="228"/>
      <c r="E64" s="229"/>
      <c r="F64" s="229"/>
      <c r="G64" s="233"/>
      <c r="H64" s="231"/>
      <c r="I64" s="192"/>
      <c r="J64" s="193"/>
      <c r="K64" s="193"/>
      <c r="L64" s="193"/>
      <c r="M64" s="232"/>
      <c r="N64" s="193"/>
      <c r="O64" s="193"/>
      <c r="P64" s="193"/>
      <c r="Q64" s="194"/>
      <c r="R64" s="194"/>
      <c r="S64" s="194"/>
      <c r="U64" s="175"/>
    </row>
    <row r="65" spans="1:21" s="174" customFormat="1" x14ac:dyDescent="0.2">
      <c r="A65" s="227"/>
      <c r="B65" s="227"/>
      <c r="C65" s="227"/>
      <c r="D65" s="228"/>
      <c r="E65" s="229"/>
      <c r="F65" s="229"/>
      <c r="G65" s="233"/>
      <c r="H65" s="231"/>
      <c r="I65" s="192"/>
      <c r="J65" s="193"/>
      <c r="K65" s="193"/>
      <c r="L65" s="193"/>
      <c r="M65" s="232"/>
      <c r="N65" s="193"/>
      <c r="O65" s="193"/>
      <c r="P65" s="193"/>
      <c r="Q65" s="194"/>
      <c r="R65" s="194"/>
      <c r="S65" s="194"/>
      <c r="U65" s="175"/>
    </row>
    <row r="66" spans="1:21" s="174" customFormat="1" x14ac:dyDescent="0.2">
      <c r="A66" s="227"/>
      <c r="B66" s="227"/>
      <c r="C66" s="227"/>
      <c r="D66" s="228"/>
      <c r="E66" s="229"/>
      <c r="F66" s="229"/>
      <c r="G66" s="233"/>
      <c r="H66" s="231"/>
      <c r="I66" s="192"/>
      <c r="J66" s="193"/>
      <c r="K66" s="193"/>
      <c r="L66" s="193"/>
      <c r="M66" s="232"/>
      <c r="N66" s="193"/>
      <c r="O66" s="193"/>
      <c r="P66" s="193"/>
      <c r="Q66" s="194"/>
      <c r="R66" s="194"/>
      <c r="S66" s="194"/>
      <c r="U66" s="175"/>
    </row>
    <row r="67" spans="1:21" s="174" customFormat="1" x14ac:dyDescent="0.2">
      <c r="A67" s="193"/>
      <c r="B67" s="193"/>
      <c r="C67" s="232"/>
      <c r="D67" s="193"/>
      <c r="E67" s="193"/>
      <c r="F67" s="194"/>
      <c r="H67" s="175"/>
    </row>
    <row r="68" spans="1:21" s="174" customFormat="1" x14ac:dyDescent="0.2">
      <c r="A68" s="193"/>
      <c r="B68" s="193"/>
      <c r="C68" s="232"/>
      <c r="D68" s="193"/>
      <c r="E68" s="193"/>
      <c r="F68" s="194"/>
      <c r="H68" s="175"/>
    </row>
    <row r="69" spans="1:21" s="174" customFormat="1" x14ac:dyDescent="0.2">
      <c r="A69" s="193"/>
      <c r="B69" s="193"/>
      <c r="C69" s="232"/>
      <c r="D69" s="193"/>
      <c r="E69" s="193"/>
      <c r="F69" s="194"/>
      <c r="H69" s="175"/>
    </row>
    <row r="70" spans="1:21" s="174" customFormat="1" x14ac:dyDescent="0.2">
      <c r="A70" s="193"/>
      <c r="B70" s="193"/>
      <c r="C70" s="232"/>
      <c r="D70" s="193"/>
      <c r="E70" s="193"/>
      <c r="F70" s="194"/>
      <c r="H70" s="175"/>
    </row>
    <row r="71" spans="1:21" s="174" customFormat="1" x14ac:dyDescent="0.2">
      <c r="A71" s="193"/>
      <c r="B71" s="193"/>
      <c r="C71" s="232"/>
      <c r="D71" s="193"/>
      <c r="E71" s="193"/>
      <c r="F71" s="194"/>
      <c r="H71" s="175"/>
    </row>
    <row r="72" spans="1:21" s="174" customFormat="1" x14ac:dyDescent="0.2">
      <c r="A72" s="193"/>
      <c r="B72" s="193"/>
      <c r="C72" s="232"/>
      <c r="D72" s="193"/>
      <c r="E72" s="193"/>
      <c r="F72" s="194"/>
      <c r="H72" s="175"/>
    </row>
    <row r="73" spans="1:21" s="174" customFormat="1" x14ac:dyDescent="0.2">
      <c r="A73" s="193"/>
      <c r="B73" s="193"/>
      <c r="C73" s="232"/>
      <c r="D73" s="193"/>
      <c r="E73" s="193"/>
      <c r="F73" s="194"/>
      <c r="H73" s="175"/>
    </row>
    <row r="74" spans="1:21" s="174" customFormat="1" x14ac:dyDescent="0.2">
      <c r="A74" s="193"/>
      <c r="B74" s="193"/>
      <c r="C74" s="232"/>
      <c r="D74" s="193"/>
      <c r="E74" s="193"/>
      <c r="F74" s="194"/>
      <c r="H74" s="175"/>
    </row>
    <row r="75" spans="1:21" s="174" customFormat="1" x14ac:dyDescent="0.2">
      <c r="A75" s="193"/>
      <c r="B75" s="193"/>
      <c r="C75" s="232"/>
      <c r="D75" s="193"/>
      <c r="E75" s="193"/>
      <c r="F75" s="194"/>
      <c r="H75" s="175"/>
    </row>
    <row r="76" spans="1:21" s="174" customFormat="1" x14ac:dyDescent="0.2">
      <c r="A76" s="193"/>
      <c r="B76" s="193"/>
      <c r="C76" s="232"/>
      <c r="D76" s="193"/>
      <c r="E76" s="193"/>
      <c r="F76" s="194"/>
      <c r="H76" s="175"/>
    </row>
    <row r="77" spans="1:21" s="174" customFormat="1" x14ac:dyDescent="0.2">
      <c r="A77" s="193"/>
      <c r="B77" s="193"/>
      <c r="C77" s="232"/>
      <c r="D77" s="193"/>
      <c r="E77" s="193"/>
      <c r="F77" s="194"/>
      <c r="H77" s="175"/>
    </row>
    <row r="78" spans="1:21" s="174" customFormat="1" x14ac:dyDescent="0.2">
      <c r="A78" s="193"/>
      <c r="B78" s="193"/>
      <c r="C78" s="232"/>
      <c r="D78" s="193"/>
      <c r="E78" s="193"/>
      <c r="F78" s="194"/>
      <c r="H78" s="175"/>
    </row>
    <row r="79" spans="1:21" s="174" customFormat="1" x14ac:dyDescent="0.2">
      <c r="A79" s="193"/>
      <c r="B79" s="193"/>
      <c r="C79" s="232"/>
      <c r="D79" s="193"/>
      <c r="E79" s="193"/>
      <c r="F79" s="194"/>
      <c r="H79" s="175"/>
    </row>
    <row r="80" spans="1:21" s="174" customFormat="1" x14ac:dyDescent="0.2">
      <c r="A80" s="193"/>
      <c r="B80" s="193"/>
      <c r="C80" s="232"/>
      <c r="D80" s="193"/>
      <c r="E80" s="193"/>
      <c r="F80" s="194"/>
      <c r="H80" s="175"/>
    </row>
    <row r="81" spans="1:8" s="174" customFormat="1" x14ac:dyDescent="0.2">
      <c r="A81" s="193"/>
      <c r="B81" s="193"/>
      <c r="C81" s="232"/>
      <c r="D81" s="193"/>
      <c r="E81" s="193"/>
      <c r="F81" s="194"/>
      <c r="H81" s="175"/>
    </row>
    <row r="82" spans="1:8" s="174" customFormat="1" x14ac:dyDescent="0.2">
      <c r="A82" s="193"/>
      <c r="B82" s="193"/>
      <c r="C82" s="232"/>
      <c r="D82" s="193"/>
      <c r="E82" s="193"/>
      <c r="F82" s="194"/>
      <c r="H82" s="175"/>
    </row>
    <row r="83" spans="1:8" s="174" customFormat="1" x14ac:dyDescent="0.2">
      <c r="A83" s="193"/>
      <c r="B83" s="193"/>
      <c r="C83" s="232"/>
      <c r="D83" s="193"/>
      <c r="E83" s="193"/>
      <c r="F83" s="194"/>
      <c r="H83" s="175"/>
    </row>
    <row r="84" spans="1:8" s="174" customFormat="1" x14ac:dyDescent="0.2">
      <c r="A84" s="175"/>
      <c r="B84" s="175"/>
    </row>
    <row r="85" spans="1:8" s="174" customFormat="1" x14ac:dyDescent="0.2">
      <c r="A85" s="175"/>
      <c r="B85" s="175"/>
    </row>
    <row r="86" spans="1:8" s="174" customFormat="1" x14ac:dyDescent="0.2">
      <c r="A86" s="175"/>
      <c r="B86" s="175"/>
    </row>
    <row r="87" spans="1:8" s="174" customFormat="1" x14ac:dyDescent="0.2">
      <c r="A87" s="175"/>
      <c r="B87" s="175"/>
    </row>
    <row r="88" spans="1:8" s="174" customFormat="1" x14ac:dyDescent="0.2">
      <c r="A88" s="175"/>
      <c r="B88" s="175"/>
    </row>
    <row r="89" spans="1:8" s="174" customFormat="1" x14ac:dyDescent="0.2">
      <c r="A89" s="175"/>
      <c r="B89" s="175"/>
    </row>
    <row r="90" spans="1:8" s="174" customFormat="1" x14ac:dyDescent="0.2">
      <c r="A90" s="175"/>
      <c r="B90" s="175"/>
    </row>
    <row r="91" spans="1:8" s="174" customFormat="1" x14ac:dyDescent="0.2">
      <c r="A91" s="175"/>
      <c r="B91" s="175"/>
    </row>
    <row r="92" spans="1:8" s="174" customFormat="1" x14ac:dyDescent="0.2">
      <c r="A92" s="175"/>
      <c r="B92" s="175"/>
    </row>
    <row r="93" spans="1:8" s="174" customFormat="1" x14ac:dyDescent="0.2">
      <c r="A93" s="175"/>
      <c r="B93" s="175"/>
    </row>
    <row r="94" spans="1:8" s="174" customFormat="1" x14ac:dyDescent="0.2">
      <c r="A94" s="175"/>
      <c r="B94" s="175"/>
    </row>
    <row r="95" spans="1:8" s="174" customFormat="1" x14ac:dyDescent="0.2">
      <c r="A95" s="175"/>
      <c r="B95" s="175"/>
    </row>
  </sheetData>
  <mergeCells count="18">
    <mergeCell ref="H3:M4"/>
    <mergeCell ref="N3:S4"/>
    <mergeCell ref="H5:J5"/>
    <mergeCell ref="K5:M5"/>
    <mergeCell ref="N5:P5"/>
    <mergeCell ref="Q5:S5"/>
    <mergeCell ref="H18:M19"/>
    <mergeCell ref="N18:S19"/>
    <mergeCell ref="H20:J20"/>
    <mergeCell ref="K20:M20"/>
    <mergeCell ref="N20:P20"/>
    <mergeCell ref="Q20:S20"/>
    <mergeCell ref="H33:M34"/>
    <mergeCell ref="N33:S34"/>
    <mergeCell ref="H35:J35"/>
    <mergeCell ref="K35:M35"/>
    <mergeCell ref="N35:P35"/>
    <mergeCell ref="Q35:S3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51"/>
  <sheetViews>
    <sheetView zoomScaleNormal="100" zoomScaleSheetLayoutView="100" workbookViewId="0">
      <selection activeCell="L124" sqref="L124"/>
    </sheetView>
  </sheetViews>
  <sheetFormatPr defaultRowHeight="12.75" x14ac:dyDescent="0.2"/>
  <cols>
    <col min="1" max="1" width="8.140625" style="4" customWidth="1"/>
    <col min="2" max="2" width="52.85546875" style="1" customWidth="1"/>
    <col min="3" max="3" width="15.7109375" style="7" customWidth="1"/>
    <col min="4" max="4" width="14.5703125" style="7" customWidth="1"/>
    <col min="5" max="5" width="16.28515625" style="7" customWidth="1"/>
    <col min="6" max="9" width="15.7109375" style="7" customWidth="1"/>
    <col min="10" max="10" width="18.42578125" style="1" customWidth="1"/>
    <col min="11" max="11" width="14.28515625" style="1" bestFit="1" customWidth="1"/>
    <col min="12" max="16384" width="9.140625" style="1"/>
  </cols>
  <sheetData>
    <row r="1" spans="1:17" s="23" customFormat="1" ht="23.25" x14ac:dyDescent="0.2">
      <c r="B1" s="64" t="s">
        <v>0</v>
      </c>
      <c r="C1" s="64" t="s">
        <v>0</v>
      </c>
      <c r="E1" s="118"/>
      <c r="F1" s="111"/>
      <c r="G1" s="119"/>
      <c r="H1" s="62"/>
      <c r="I1" s="65"/>
      <c r="J1" s="65"/>
    </row>
    <row r="2" spans="1:17" s="23" customFormat="1" x14ac:dyDescent="0.2">
      <c r="A2" s="62" t="s">
        <v>1</v>
      </c>
      <c r="B2" s="134" t="str">
        <f>(PLANILHA!C6)</f>
        <v>CONSTRUÇÃO DE CHALÉS TIPO SUIÇO</v>
      </c>
      <c r="D2" s="68" t="s">
        <v>0</v>
      </c>
      <c r="E2" s="68" t="s">
        <v>0</v>
      </c>
      <c r="F2" s="66" t="s">
        <v>109</v>
      </c>
      <c r="G2" s="120">
        <v>44986</v>
      </c>
      <c r="H2" s="62"/>
      <c r="I2" s="65"/>
      <c r="J2" s="65"/>
    </row>
    <row r="3" spans="1:17" s="23" customFormat="1" x14ac:dyDescent="0.2">
      <c r="A3" s="62" t="s">
        <v>2</v>
      </c>
      <c r="B3" s="134" t="str">
        <f>(PLANILHA!C7)</f>
        <v>BALNEÁRIO MUNICIPAL</v>
      </c>
      <c r="D3" s="118"/>
      <c r="E3" s="118"/>
      <c r="F3" s="67" t="s">
        <v>111</v>
      </c>
      <c r="G3" s="121">
        <v>0.28489999999999999</v>
      </c>
      <c r="H3" s="62"/>
      <c r="I3" s="65"/>
      <c r="J3" s="65"/>
    </row>
    <row r="4" spans="1:17" s="23" customFormat="1" x14ac:dyDescent="0.2">
      <c r="A4" s="62" t="s">
        <v>128</v>
      </c>
      <c r="B4" s="135" t="s">
        <v>141</v>
      </c>
      <c r="D4" s="118"/>
      <c r="E4" s="118"/>
      <c r="F4" s="67" t="s">
        <v>110</v>
      </c>
      <c r="G4" s="68" t="s">
        <v>3</v>
      </c>
      <c r="H4" s="62"/>
      <c r="I4" s="65"/>
      <c r="J4" s="65"/>
    </row>
    <row r="5" spans="1:17" s="23" customFormat="1" x14ac:dyDescent="0.2">
      <c r="A5" s="62" t="s">
        <v>4</v>
      </c>
      <c r="B5" s="115" t="s">
        <v>106</v>
      </c>
      <c r="C5" s="62" t="s">
        <v>0</v>
      </c>
      <c r="D5" s="68" t="s">
        <v>0</v>
      </c>
      <c r="E5" s="68" t="s">
        <v>0</v>
      </c>
      <c r="F5" s="67" t="s">
        <v>127</v>
      </c>
      <c r="G5" s="68">
        <f>(PLANILHA!G9)</f>
        <v>25.49</v>
      </c>
      <c r="H5" s="62"/>
      <c r="I5" s="65"/>
      <c r="J5" s="65"/>
    </row>
    <row r="6" spans="1:17" s="23" customFormat="1" x14ac:dyDescent="0.2">
      <c r="A6" s="62"/>
      <c r="B6" s="62"/>
      <c r="C6" s="34"/>
      <c r="E6" s="118"/>
      <c r="F6" s="65" t="s">
        <v>112</v>
      </c>
      <c r="G6" s="67">
        <f>(H38)</f>
        <v>0</v>
      </c>
      <c r="H6" s="62"/>
      <c r="I6" s="65"/>
      <c r="J6" s="65"/>
      <c r="K6" s="42"/>
      <c r="L6" s="42"/>
      <c r="M6" s="42"/>
      <c r="N6" s="42"/>
      <c r="O6" s="42"/>
      <c r="P6" s="42"/>
      <c r="Q6" s="42"/>
    </row>
    <row r="7" spans="1:17" ht="14.25" x14ac:dyDescent="0.2">
      <c r="A7" s="255" t="s">
        <v>5</v>
      </c>
      <c r="B7" s="256" t="s">
        <v>399</v>
      </c>
      <c r="C7" s="8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53</v>
      </c>
    </row>
    <row r="8" spans="1:17" x14ac:dyDescent="0.2">
      <c r="A8" s="2"/>
      <c r="B8" s="3"/>
      <c r="C8" s="6"/>
      <c r="D8" s="6"/>
      <c r="E8" s="6"/>
      <c r="F8" s="6"/>
      <c r="G8" s="6"/>
      <c r="H8" s="6"/>
      <c r="I8" s="6"/>
    </row>
    <row r="9" spans="1:17" x14ac:dyDescent="0.2">
      <c r="A9" s="25"/>
      <c r="B9" s="26"/>
      <c r="C9" s="24"/>
      <c r="D9" s="257">
        <v>1</v>
      </c>
      <c r="E9" s="28"/>
      <c r="F9" s="28"/>
      <c r="G9" s="28"/>
      <c r="H9" s="28"/>
      <c r="I9" s="28"/>
    </row>
    <row r="10" spans="1:17" s="264" customFormat="1" x14ac:dyDescent="0.2">
      <c r="A10" s="258">
        <v>1</v>
      </c>
      <c r="B10" s="259" t="str">
        <f>(PLANILHA!C13)</f>
        <v>SERVIÇOS PRELIMINARES</v>
      </c>
      <c r="C10" s="260">
        <f>(PLANILHA!H19*20)</f>
        <v>0</v>
      </c>
      <c r="D10" s="261">
        <f>(C10)</f>
        <v>0</v>
      </c>
      <c r="E10" s="262"/>
      <c r="F10" s="262"/>
      <c r="G10" s="262"/>
      <c r="H10" s="262"/>
      <c r="I10" s="262"/>
      <c r="J10" s="263" t="s">
        <v>0</v>
      </c>
    </row>
    <row r="11" spans="1:17" s="264" customFormat="1" x14ac:dyDescent="0.2">
      <c r="A11" s="265"/>
      <c r="B11" s="266"/>
      <c r="C11" s="267"/>
      <c r="D11" s="257">
        <v>1</v>
      </c>
      <c r="E11" s="262"/>
      <c r="F11" s="262"/>
      <c r="G11" s="262"/>
      <c r="H11" s="262"/>
      <c r="I11" s="262"/>
    </row>
    <row r="12" spans="1:17" s="264" customFormat="1" x14ac:dyDescent="0.2">
      <c r="A12" s="268">
        <v>2</v>
      </c>
      <c r="B12" s="269" t="str">
        <f>(PLANILHA!C20)</f>
        <v>INFRAESTRUTURA</v>
      </c>
      <c r="C12" s="270">
        <f>(PLANILHA!H28*20)</f>
        <v>0</v>
      </c>
      <c r="D12" s="271">
        <f>(C12)</f>
        <v>0</v>
      </c>
      <c r="E12" s="262"/>
      <c r="F12" s="262"/>
      <c r="G12" s="262"/>
      <c r="H12" s="262"/>
      <c r="I12" s="262"/>
      <c r="J12" s="263" t="s">
        <v>0</v>
      </c>
    </row>
    <row r="13" spans="1:17" s="264" customFormat="1" x14ac:dyDescent="0.2">
      <c r="A13" s="268"/>
      <c r="B13" s="269"/>
      <c r="C13" s="272"/>
      <c r="D13" s="257">
        <v>0.25</v>
      </c>
      <c r="E13" s="257">
        <v>0.75</v>
      </c>
      <c r="F13" s="262"/>
      <c r="G13" s="262"/>
      <c r="H13" s="262"/>
      <c r="I13" s="262"/>
    </row>
    <row r="14" spans="1:17" s="264" customFormat="1" x14ac:dyDescent="0.2">
      <c r="A14" s="273">
        <v>3</v>
      </c>
      <c r="B14" s="269" t="str">
        <f>(PLANILHA!C29)</f>
        <v>SUPERESTRUTURA</v>
      </c>
      <c r="C14" s="270">
        <f>(PLANILHA!H35*20)</f>
        <v>0</v>
      </c>
      <c r="D14" s="274">
        <f>(C14*0.25)</f>
        <v>0</v>
      </c>
      <c r="E14" s="274">
        <f>(C14-D14)</f>
        <v>0</v>
      </c>
      <c r="F14" s="262"/>
      <c r="G14" s="262" t="s">
        <v>0</v>
      </c>
      <c r="H14" s="262"/>
      <c r="I14" s="262"/>
      <c r="J14" s="263" t="s">
        <v>0</v>
      </c>
    </row>
    <row r="15" spans="1:17" s="264" customFormat="1" x14ac:dyDescent="0.2">
      <c r="A15" s="273"/>
      <c r="B15" s="269"/>
      <c r="C15" s="270"/>
      <c r="D15" s="257">
        <v>0.25</v>
      </c>
      <c r="E15" s="257">
        <v>0.75</v>
      </c>
      <c r="F15" s="262"/>
      <c r="G15" s="262"/>
      <c r="H15" s="262"/>
      <c r="I15" s="262"/>
    </row>
    <row r="16" spans="1:17" s="264" customFormat="1" x14ac:dyDescent="0.2">
      <c r="A16" s="273">
        <v>4</v>
      </c>
      <c r="B16" s="275" t="str">
        <f>(PLANILHA!C36)</f>
        <v xml:space="preserve">VEDAÇÃO                      </v>
      </c>
      <c r="C16" s="276">
        <f>(PLANILHA!H38*20)</f>
        <v>0</v>
      </c>
      <c r="D16" s="274">
        <f>(C16*0.25)</f>
        <v>0</v>
      </c>
      <c r="E16" s="274">
        <f>(C16-D16)</f>
        <v>0</v>
      </c>
      <c r="F16" s="262"/>
      <c r="G16" s="262"/>
      <c r="H16" s="262"/>
      <c r="I16" s="262"/>
      <c r="J16" s="263" t="s">
        <v>0</v>
      </c>
    </row>
    <row r="17" spans="1:10" s="264" customFormat="1" x14ac:dyDescent="0.2">
      <c r="A17" s="273"/>
      <c r="B17" s="275"/>
      <c r="C17" s="276"/>
      <c r="D17" s="262"/>
      <c r="E17" s="257">
        <v>0.5</v>
      </c>
      <c r="F17" s="257">
        <v>0.5</v>
      </c>
      <c r="G17" s="262"/>
      <c r="H17" s="262"/>
      <c r="I17" s="262"/>
    </row>
    <row r="18" spans="1:10" s="264" customFormat="1" x14ac:dyDescent="0.2">
      <c r="A18" s="268">
        <v>5</v>
      </c>
      <c r="B18" s="275" t="str">
        <f>(PLANILHA!C39)</f>
        <v>COBERTURA</v>
      </c>
      <c r="C18" s="276">
        <f>(PLANILHA!H43*20)</f>
        <v>0</v>
      </c>
      <c r="D18" s="262"/>
      <c r="E18" s="274">
        <f>(C18*0.5)</f>
        <v>0</v>
      </c>
      <c r="F18" s="274">
        <f>(C18-E18)</f>
        <v>0</v>
      </c>
      <c r="G18" s="262"/>
      <c r="H18" s="262" t="s">
        <v>0</v>
      </c>
      <c r="I18" s="262"/>
      <c r="J18" s="263" t="s">
        <v>0</v>
      </c>
    </row>
    <row r="19" spans="1:10" s="264" customFormat="1" x14ac:dyDescent="0.2">
      <c r="A19" s="268"/>
      <c r="B19" s="275"/>
      <c r="C19" s="276"/>
      <c r="D19" s="262"/>
      <c r="E19" s="277" t="s">
        <v>0</v>
      </c>
      <c r="F19" s="277" t="s">
        <v>0</v>
      </c>
      <c r="G19" s="257">
        <v>1</v>
      </c>
      <c r="H19" s="262"/>
      <c r="I19" s="262"/>
      <c r="J19" s="278"/>
    </row>
    <row r="20" spans="1:10" s="264" customFormat="1" x14ac:dyDescent="0.2">
      <c r="A20" s="268">
        <v>6</v>
      </c>
      <c r="B20" s="275" t="str">
        <f>(PLANILHA!C44)</f>
        <v>ESQUADRIAS METÁLICAS</v>
      </c>
      <c r="C20" s="276">
        <f>(PLANILHA!H49*20)</f>
        <v>0</v>
      </c>
      <c r="D20" s="262"/>
      <c r="E20" s="274" t="s">
        <v>0</v>
      </c>
      <c r="F20" s="274" t="s">
        <v>0</v>
      </c>
      <c r="G20" s="274">
        <f>(C20)</f>
        <v>0</v>
      </c>
      <c r="H20" s="262"/>
      <c r="I20" s="262"/>
      <c r="J20" s="263" t="s">
        <v>0</v>
      </c>
    </row>
    <row r="21" spans="1:10" s="264" customFormat="1" x14ac:dyDescent="0.2">
      <c r="A21" s="268"/>
      <c r="B21" s="275"/>
      <c r="C21" s="276"/>
      <c r="D21" s="262"/>
      <c r="E21" s="262"/>
      <c r="F21" s="257">
        <v>1</v>
      </c>
      <c r="G21" s="277" t="s">
        <v>0</v>
      </c>
      <c r="H21" s="277"/>
      <c r="I21" s="262"/>
      <c r="J21" s="278"/>
    </row>
    <row r="22" spans="1:10" s="264" customFormat="1" x14ac:dyDescent="0.2">
      <c r="A22" s="268">
        <v>7</v>
      </c>
      <c r="B22" s="275" t="str">
        <f>(PLANILHA!C50)</f>
        <v>REVESTIMENTOS DE PAREDES</v>
      </c>
      <c r="C22" s="276">
        <f>(PLANILHA!H52*20)</f>
        <v>0</v>
      </c>
      <c r="D22" s="262"/>
      <c r="E22" s="262"/>
      <c r="F22" s="274">
        <f>(C22)</f>
        <v>0</v>
      </c>
      <c r="G22" s="274" t="s">
        <v>0</v>
      </c>
      <c r="H22" s="274"/>
      <c r="I22" s="262"/>
      <c r="J22" s="263" t="s">
        <v>53</v>
      </c>
    </row>
    <row r="23" spans="1:10" s="264" customFormat="1" x14ac:dyDescent="0.2">
      <c r="A23" s="268"/>
      <c r="B23" s="275"/>
      <c r="C23" s="276"/>
      <c r="D23" s="262"/>
      <c r="E23" s="262"/>
      <c r="F23" s="257">
        <v>1</v>
      </c>
      <c r="G23" s="277" t="s">
        <v>0</v>
      </c>
      <c r="H23" s="277"/>
      <c r="I23" s="277"/>
      <c r="J23" s="278"/>
    </row>
    <row r="24" spans="1:10" s="264" customFormat="1" x14ac:dyDescent="0.2">
      <c r="A24" s="268">
        <v>8</v>
      </c>
      <c r="B24" s="275" t="str">
        <f>(PLANILHA!C53)</f>
        <v>PISOS INTERNO</v>
      </c>
      <c r="C24" s="276">
        <f>(PLANILHA!H58*20)</f>
        <v>0</v>
      </c>
      <c r="D24" s="262"/>
      <c r="E24" s="262"/>
      <c r="F24" s="274">
        <f>(C24)</f>
        <v>0</v>
      </c>
      <c r="G24" s="274" t="s">
        <v>0</v>
      </c>
      <c r="H24" s="274"/>
      <c r="I24" s="262"/>
      <c r="J24" s="263" t="s">
        <v>0</v>
      </c>
    </row>
    <row r="25" spans="1:10" s="264" customFormat="1" x14ac:dyDescent="0.2">
      <c r="A25" s="268"/>
      <c r="B25" s="275"/>
      <c r="C25" s="276"/>
      <c r="D25" s="262"/>
      <c r="E25" s="277" t="s">
        <v>0</v>
      </c>
      <c r="F25" s="257">
        <v>0.5</v>
      </c>
      <c r="G25" s="257">
        <v>0.5</v>
      </c>
      <c r="H25" s="277"/>
      <c r="I25" s="262"/>
      <c r="J25" s="278"/>
    </row>
    <row r="26" spans="1:10" s="264" customFormat="1" x14ac:dyDescent="0.2">
      <c r="A26" s="268">
        <v>9</v>
      </c>
      <c r="B26" s="275" t="str">
        <f>(PLANILHA!C59)</f>
        <v>PINTURAS</v>
      </c>
      <c r="C26" s="276">
        <f>(PLANILHA!H68*20)</f>
        <v>0</v>
      </c>
      <c r="D26" s="262"/>
      <c r="E26" s="274" t="s">
        <v>0</v>
      </c>
      <c r="F26" s="274">
        <f>(C26/2)</f>
        <v>0</v>
      </c>
      <c r="G26" s="274">
        <f>(C26-F26)</f>
        <v>0</v>
      </c>
      <c r="H26" s="274"/>
      <c r="I26" s="262"/>
      <c r="J26" s="263" t="s">
        <v>0</v>
      </c>
    </row>
    <row r="27" spans="1:10" s="264" customFormat="1" x14ac:dyDescent="0.2">
      <c r="A27" s="268"/>
      <c r="B27" s="275"/>
      <c r="C27" s="276"/>
      <c r="D27" s="262"/>
      <c r="E27" s="277" t="s">
        <v>0</v>
      </c>
      <c r="F27" s="257">
        <v>0.5</v>
      </c>
      <c r="G27" s="257">
        <v>0.25</v>
      </c>
      <c r="H27" s="257">
        <v>0.25</v>
      </c>
      <c r="I27" s="262"/>
      <c r="J27" s="278"/>
    </row>
    <row r="28" spans="1:10" s="264" customFormat="1" x14ac:dyDescent="0.2">
      <c r="A28" s="268">
        <v>10</v>
      </c>
      <c r="B28" s="275" t="str">
        <f>(PLANILHA!C69)</f>
        <v>LOUÇAS / METAIS</v>
      </c>
      <c r="C28" s="276">
        <f>(PLANILHA!H74*20)</f>
        <v>0</v>
      </c>
      <c r="D28" s="262"/>
      <c r="E28" s="274" t="s">
        <v>0</v>
      </c>
      <c r="F28" s="274">
        <f>(C28*0.5)</f>
        <v>0</v>
      </c>
      <c r="G28" s="274">
        <f>(C28*0.25)</f>
        <v>0</v>
      </c>
      <c r="H28" s="274">
        <f>(C28-(F28+G28))</f>
        <v>0</v>
      </c>
      <c r="I28" s="262"/>
      <c r="J28" s="263" t="s">
        <v>0</v>
      </c>
    </row>
    <row r="29" spans="1:10" s="264" customFormat="1" x14ac:dyDescent="0.2">
      <c r="A29" s="268"/>
      <c r="B29" s="275"/>
      <c r="C29" s="276"/>
      <c r="D29" s="262"/>
      <c r="E29" s="262"/>
      <c r="F29" s="277" t="s">
        <v>0</v>
      </c>
      <c r="G29" s="277" t="s">
        <v>0</v>
      </c>
      <c r="H29" s="257">
        <v>1</v>
      </c>
      <c r="I29" s="277"/>
      <c r="J29" s="278"/>
    </row>
    <row r="30" spans="1:10" s="264" customFormat="1" x14ac:dyDescent="0.2">
      <c r="A30" s="268">
        <v>11</v>
      </c>
      <c r="B30" s="275" t="str">
        <f>(PLANILHA!C75)</f>
        <v>INSTALAÇÕES HIROSANITÁRIAS</v>
      </c>
      <c r="C30" s="276">
        <f>(PLANILHA!H98*20)</f>
        <v>0</v>
      </c>
      <c r="D30" s="262"/>
      <c r="E30" s="262"/>
      <c r="F30" s="274" t="s">
        <v>0</v>
      </c>
      <c r="G30" s="274" t="s">
        <v>0</v>
      </c>
      <c r="H30" s="274">
        <f>(C30)</f>
        <v>0</v>
      </c>
      <c r="I30" s="274"/>
      <c r="J30" s="278" t="s">
        <v>0</v>
      </c>
    </row>
    <row r="31" spans="1:10" s="264" customFormat="1" x14ac:dyDescent="0.2">
      <c r="A31" s="268"/>
      <c r="B31" s="275" t="s">
        <v>0</v>
      </c>
      <c r="C31" s="276"/>
      <c r="D31" s="262"/>
      <c r="E31" s="262"/>
      <c r="F31" s="277" t="s">
        <v>0</v>
      </c>
      <c r="G31" s="257">
        <v>0.5</v>
      </c>
      <c r="H31" s="257">
        <v>0.5</v>
      </c>
      <c r="I31" s="277"/>
      <c r="J31" s="278"/>
    </row>
    <row r="32" spans="1:10" s="264" customFormat="1" x14ac:dyDescent="0.2">
      <c r="A32" s="268">
        <v>12</v>
      </c>
      <c r="B32" s="275" t="str">
        <f>(PLANILHA!C99)</f>
        <v>INSTALAÇÕES ELETRICAS</v>
      </c>
      <c r="C32" s="276">
        <f>(PLANILHA!H117*20)</f>
        <v>0</v>
      </c>
      <c r="D32" s="262"/>
      <c r="E32" s="262"/>
      <c r="F32" s="274" t="s">
        <v>0</v>
      </c>
      <c r="G32" s="274">
        <f>(C32/2)</f>
        <v>0</v>
      </c>
      <c r="H32" s="274">
        <f>(C32-G32)</f>
        <v>0</v>
      </c>
      <c r="I32" s="274"/>
      <c r="J32" s="278" t="s">
        <v>0</v>
      </c>
    </row>
    <row r="33" spans="1:11" s="264" customFormat="1" x14ac:dyDescent="0.2">
      <c r="A33" s="268"/>
      <c r="B33" s="275"/>
      <c r="C33" s="276"/>
      <c r="D33" s="262"/>
      <c r="E33" s="277" t="s">
        <v>0</v>
      </c>
      <c r="F33" s="277" t="s">
        <v>0</v>
      </c>
      <c r="G33" s="277" t="s">
        <v>0</v>
      </c>
      <c r="H33" s="277" t="s">
        <v>0</v>
      </c>
      <c r="I33" s="279"/>
      <c r="J33" s="278"/>
    </row>
    <row r="34" spans="1:11" s="264" customFormat="1" x14ac:dyDescent="0.2">
      <c r="A34" s="268" t="s">
        <v>0</v>
      </c>
      <c r="B34" s="275" t="s">
        <v>139</v>
      </c>
      <c r="C34" s="276">
        <f>SUM(C10:C32)</f>
        <v>0</v>
      </c>
      <c r="D34" s="262"/>
      <c r="E34" s="262"/>
      <c r="F34" s="262"/>
      <c r="G34" s="262"/>
      <c r="H34" s="262"/>
      <c r="I34" s="262"/>
    </row>
    <row r="35" spans="1:11" s="264" customFormat="1" x14ac:dyDescent="0.2">
      <c r="A35" s="280"/>
      <c r="B35" s="281" t="s">
        <v>104</v>
      </c>
      <c r="C35" s="282" t="s">
        <v>0</v>
      </c>
      <c r="D35" s="283" t="e">
        <f>ROUND(D37/H38*100,2)</f>
        <v>#DIV/0!</v>
      </c>
      <c r="E35" s="283" t="e">
        <f>ROUND(E37/H38*100,2)</f>
        <v>#DIV/0!</v>
      </c>
      <c r="F35" s="283" t="e">
        <f>ROUND(F37/H38*100,2)</f>
        <v>#DIV/0!</v>
      </c>
      <c r="G35" s="283" t="e">
        <f>ROUND(G37/H38*100,2)</f>
        <v>#DIV/0!</v>
      </c>
      <c r="H35" s="284" t="e">
        <f>ROUND(H37/H38*100,2)</f>
        <v>#DIV/0!</v>
      </c>
      <c r="I35" s="284"/>
    </row>
    <row r="36" spans="1:11" s="264" customFormat="1" x14ac:dyDescent="0.2">
      <c r="A36" s="280"/>
      <c r="B36" s="285" t="s">
        <v>105</v>
      </c>
      <c r="C36" s="272"/>
      <c r="D36" s="286" t="e">
        <f>(D35)</f>
        <v>#DIV/0!</v>
      </c>
      <c r="E36" s="286" t="e">
        <f>(D36+E35)</f>
        <v>#DIV/0!</v>
      </c>
      <c r="F36" s="286" t="e">
        <f>(E36+F35)</f>
        <v>#DIV/0!</v>
      </c>
      <c r="G36" s="287" t="e">
        <f>(F36+G35)</f>
        <v>#DIV/0!</v>
      </c>
      <c r="H36" s="288">
        <v>100</v>
      </c>
      <c r="I36" s="288"/>
    </row>
    <row r="37" spans="1:11" s="264" customFormat="1" x14ac:dyDescent="0.2">
      <c r="A37" s="289"/>
      <c r="B37" s="290" t="s">
        <v>12</v>
      </c>
      <c r="C37" s="291"/>
      <c r="D37" s="292">
        <f>(D16+D14+D12+D10)</f>
        <v>0</v>
      </c>
      <c r="E37" s="292">
        <f>(E18+E16+E14)</f>
        <v>0</v>
      </c>
      <c r="F37" s="292">
        <f>(F28+F26+F24+F22+F18)</f>
        <v>0</v>
      </c>
      <c r="G37" s="292">
        <f>(G32+G28+G26+G20)</f>
        <v>0</v>
      </c>
      <c r="H37" s="292">
        <f>(H32+H30+H28)</f>
        <v>0</v>
      </c>
      <c r="I37" s="292"/>
      <c r="K37" s="293"/>
    </row>
    <row r="38" spans="1:11" s="264" customFormat="1" x14ac:dyDescent="0.2">
      <c r="A38" s="289"/>
      <c r="B38" s="294" t="s">
        <v>13</v>
      </c>
      <c r="C38" s="295"/>
      <c r="D38" s="274">
        <f>(D37)</f>
        <v>0</v>
      </c>
      <c r="E38" s="274">
        <f>(E37+D38)</f>
        <v>0</v>
      </c>
      <c r="F38" s="274">
        <f>(F37+E38)</f>
        <v>0</v>
      </c>
      <c r="G38" s="274">
        <f>(G37+F38)</f>
        <v>0</v>
      </c>
      <c r="H38" s="274">
        <f>(H37+G38)</f>
        <v>0</v>
      </c>
      <c r="I38" s="274"/>
      <c r="J38" s="263" t="s">
        <v>0</v>
      </c>
    </row>
    <row r="40" spans="1:11" x14ac:dyDescent="0.2">
      <c r="E40" s="7" t="s">
        <v>0</v>
      </c>
      <c r="K40" s="5"/>
    </row>
    <row r="41" spans="1:11" x14ac:dyDescent="0.2">
      <c r="D41" s="7" t="s">
        <v>0</v>
      </c>
      <c r="G41" s="7" t="s">
        <v>0</v>
      </c>
      <c r="H41" s="7" t="s">
        <v>0</v>
      </c>
      <c r="I41" s="7" t="s">
        <v>0</v>
      </c>
    </row>
    <row r="42" spans="1:11" x14ac:dyDescent="0.2">
      <c r="D42" s="7" t="s">
        <v>0</v>
      </c>
      <c r="F42" s="7" t="s">
        <v>0</v>
      </c>
      <c r="I42" s="7" t="s">
        <v>0</v>
      </c>
    </row>
    <row r="43" spans="1:11" x14ac:dyDescent="0.2">
      <c r="E43" s="7" t="s">
        <v>0</v>
      </c>
    </row>
    <row r="49" spans="2:5" s="1" customFormat="1" x14ac:dyDescent="0.2">
      <c r="B49" s="296" t="s">
        <v>0</v>
      </c>
      <c r="C49" s="7"/>
      <c r="D49" s="7"/>
      <c r="E49" s="29" t="s">
        <v>0</v>
      </c>
    </row>
    <row r="50" spans="2:5" s="1" customFormat="1" x14ac:dyDescent="0.2">
      <c r="B50" s="14" t="s">
        <v>0</v>
      </c>
      <c r="C50" s="7"/>
      <c r="D50" s="7"/>
      <c r="E50" s="27" t="s">
        <v>0</v>
      </c>
    </row>
    <row r="51" spans="2:5" s="1" customFormat="1" x14ac:dyDescent="0.2">
      <c r="C51" s="7"/>
      <c r="D51" s="7"/>
      <c r="E51" s="27" t="s">
        <v>0</v>
      </c>
    </row>
  </sheetData>
  <pageMargins left="0.51181102362204722" right="0.51181102362204722" top="0.39370078740157483" bottom="0.78740157480314965" header="0.31496062992125984" footer="0.31496062992125984"/>
  <pageSetup paperSize="9" scale="80" orientation="landscape" horizontalDpi="360" verticalDpi="360" r:id="rId1"/>
  <colBreaks count="1" manualBreakCount="1">
    <brk id="9" max="1048575" man="1"/>
  </colBreaks>
  <ignoredErrors>
    <ignoredError sqref="G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</sheetPr>
  <dimension ref="A1:O149"/>
  <sheetViews>
    <sheetView zoomScaleNormal="100" zoomScaleSheetLayoutView="85" workbookViewId="0">
      <selection activeCell="J10" sqref="J10"/>
    </sheetView>
  </sheetViews>
  <sheetFormatPr defaultRowHeight="12.75" x14ac:dyDescent="0.2"/>
  <cols>
    <col min="1" max="1" width="7.5703125" style="23" customWidth="1"/>
    <col min="2" max="2" width="16.5703125" style="62" customWidth="1"/>
    <col min="3" max="3" width="58.7109375" style="23" customWidth="1"/>
    <col min="4" max="4" width="6.42578125" style="23" customWidth="1"/>
    <col min="5" max="5" width="7.85546875" style="118" customWidth="1"/>
    <col min="6" max="6" width="67.140625" style="65" customWidth="1"/>
    <col min="7" max="7" width="2" style="62" customWidth="1"/>
    <col min="8" max="8" width="12.42578125" style="65" customWidth="1"/>
    <col min="9" max="16384" width="9.140625" style="23"/>
  </cols>
  <sheetData>
    <row r="1" spans="1:15" ht="23.25" x14ac:dyDescent="0.2">
      <c r="C1" s="64" t="s">
        <v>0</v>
      </c>
    </row>
    <row r="3" spans="1:15" x14ac:dyDescent="0.2">
      <c r="A3" s="114" t="s">
        <v>1</v>
      </c>
      <c r="B3" s="115" t="s">
        <v>0</v>
      </c>
      <c r="C3" s="134" t="s">
        <v>319</v>
      </c>
      <c r="E3" s="66" t="s">
        <v>0</v>
      </c>
      <c r="F3" s="120" t="s">
        <v>0</v>
      </c>
    </row>
    <row r="4" spans="1:15" x14ac:dyDescent="0.2">
      <c r="A4" s="114" t="s">
        <v>2</v>
      </c>
      <c r="B4" s="34" t="s">
        <v>0</v>
      </c>
      <c r="C4" s="134" t="s">
        <v>320</v>
      </c>
      <c r="E4" s="67" t="s">
        <v>0</v>
      </c>
      <c r="F4" s="121" t="s">
        <v>0</v>
      </c>
    </row>
    <row r="5" spans="1:15" x14ac:dyDescent="0.2">
      <c r="A5" s="114" t="s">
        <v>128</v>
      </c>
      <c r="B5" s="34" t="s">
        <v>0</v>
      </c>
      <c r="C5" s="135" t="s">
        <v>141</v>
      </c>
      <c r="E5" s="67" t="s">
        <v>0</v>
      </c>
      <c r="F5" s="68" t="s">
        <v>0</v>
      </c>
    </row>
    <row r="6" spans="1:15" x14ac:dyDescent="0.2">
      <c r="A6" s="114" t="s">
        <v>4</v>
      </c>
      <c r="B6" s="115" t="s">
        <v>0</v>
      </c>
      <c r="C6" s="134" t="s">
        <v>239</v>
      </c>
      <c r="D6" s="62" t="s">
        <v>0</v>
      </c>
      <c r="E6" s="67" t="s">
        <v>0</v>
      </c>
      <c r="F6" s="65" t="s">
        <v>0</v>
      </c>
    </row>
    <row r="7" spans="1:15" x14ac:dyDescent="0.2">
      <c r="A7" s="62"/>
      <c r="C7" s="34"/>
      <c r="I7" s="42"/>
      <c r="J7" s="42"/>
      <c r="K7" s="42"/>
      <c r="L7" s="42"/>
      <c r="M7" s="42"/>
      <c r="N7" s="42"/>
      <c r="O7" s="42"/>
    </row>
    <row r="8" spans="1:15" x14ac:dyDescent="0.2">
      <c r="A8" s="154"/>
      <c r="B8" s="155" t="s">
        <v>137</v>
      </c>
      <c r="C8" s="156"/>
      <c r="D8" s="154"/>
      <c r="E8" s="157" t="s">
        <v>0</v>
      </c>
      <c r="F8" s="160" t="s">
        <v>0</v>
      </c>
      <c r="H8" s="70" t="s">
        <v>0</v>
      </c>
      <c r="I8" s="42"/>
      <c r="J8" s="42"/>
      <c r="K8" s="42"/>
      <c r="L8" s="42"/>
      <c r="M8" s="42"/>
      <c r="N8" s="42"/>
      <c r="O8" s="42"/>
    </row>
    <row r="9" spans="1:15" x14ac:dyDescent="0.2">
      <c r="A9" s="117" t="s">
        <v>14</v>
      </c>
      <c r="B9" s="158" t="s">
        <v>138</v>
      </c>
      <c r="C9" s="158" t="s">
        <v>98</v>
      </c>
      <c r="D9" s="117" t="s">
        <v>15</v>
      </c>
      <c r="E9" s="71" t="s">
        <v>107</v>
      </c>
      <c r="F9" s="71" t="s">
        <v>226</v>
      </c>
      <c r="H9" s="159"/>
      <c r="I9" s="42"/>
      <c r="J9" s="42"/>
      <c r="K9" s="42"/>
      <c r="L9" s="42"/>
      <c r="M9" s="42"/>
      <c r="N9" s="42"/>
      <c r="O9" s="42"/>
    </row>
    <row r="10" spans="1:15" s="143" customFormat="1" x14ac:dyDescent="0.2">
      <c r="A10" s="72" t="s">
        <v>19</v>
      </c>
      <c r="B10" s="73"/>
      <c r="C10" s="74" t="s">
        <v>92</v>
      </c>
      <c r="D10" s="238"/>
      <c r="E10" s="239"/>
      <c r="F10" s="297"/>
      <c r="G10" s="142"/>
      <c r="H10" s="144"/>
      <c r="I10" s="146"/>
      <c r="J10" s="146"/>
      <c r="K10" s="146"/>
      <c r="L10" s="146"/>
      <c r="M10" s="146"/>
      <c r="N10" s="146"/>
      <c r="O10" s="146"/>
    </row>
    <row r="11" spans="1:15" s="142" customFormat="1" ht="11.25" x14ac:dyDescent="0.2">
      <c r="A11" s="39" t="s">
        <v>20</v>
      </c>
      <c r="B11" s="241" t="s">
        <v>143</v>
      </c>
      <c r="C11" s="15" t="s">
        <v>142</v>
      </c>
      <c r="D11" s="39" t="s">
        <v>21</v>
      </c>
      <c r="E11" s="36">
        <v>0.23</v>
      </c>
      <c r="F11" s="52" t="s">
        <v>321</v>
      </c>
      <c r="H11" s="144"/>
      <c r="I11" s="145"/>
      <c r="J11" s="145"/>
      <c r="K11" s="145"/>
      <c r="L11" s="145"/>
      <c r="M11" s="145"/>
      <c r="N11" s="145"/>
      <c r="O11" s="145"/>
    </row>
    <row r="12" spans="1:15" s="145" customFormat="1" ht="22.5" x14ac:dyDescent="0.2">
      <c r="A12" s="39" t="s">
        <v>116</v>
      </c>
      <c r="B12" s="46" t="s">
        <v>209</v>
      </c>
      <c r="C12" s="63" t="s">
        <v>54</v>
      </c>
      <c r="D12" s="35" t="s">
        <v>25</v>
      </c>
      <c r="E12" s="36">
        <v>25.45</v>
      </c>
      <c r="F12" s="37" t="s">
        <v>255</v>
      </c>
      <c r="H12" s="147"/>
      <c r="I12" s="146"/>
      <c r="J12" s="146"/>
      <c r="K12" s="146"/>
      <c r="L12" s="146"/>
      <c r="M12" s="146"/>
      <c r="N12" s="146"/>
      <c r="O12" s="146"/>
    </row>
    <row r="13" spans="1:15" s="145" customFormat="1" ht="22.5" x14ac:dyDescent="0.2">
      <c r="A13" s="39" t="s">
        <v>22</v>
      </c>
      <c r="B13" s="46" t="s">
        <v>214</v>
      </c>
      <c r="C13" s="132" t="s">
        <v>215</v>
      </c>
      <c r="D13" s="35" t="s">
        <v>216</v>
      </c>
      <c r="E13" s="36">
        <v>0.25</v>
      </c>
      <c r="F13" s="37" t="s">
        <v>244</v>
      </c>
      <c r="H13" s="147"/>
    </row>
    <row r="14" spans="1:15" s="145" customFormat="1" ht="11.25" x14ac:dyDescent="0.2">
      <c r="A14" s="39" t="s">
        <v>23</v>
      </c>
      <c r="B14" s="241" t="s">
        <v>144</v>
      </c>
      <c r="C14" s="132" t="s">
        <v>228</v>
      </c>
      <c r="D14" s="35" t="s">
        <v>145</v>
      </c>
      <c r="E14" s="36">
        <v>0.05</v>
      </c>
      <c r="F14" s="37" t="s">
        <v>245</v>
      </c>
      <c r="H14" s="147"/>
    </row>
    <row r="15" spans="1:15" s="145" customFormat="1" ht="11.25" x14ac:dyDescent="0.2">
      <c r="A15" s="39" t="s">
        <v>24</v>
      </c>
      <c r="B15" s="241" t="s">
        <v>146</v>
      </c>
      <c r="C15" s="132" t="s">
        <v>147</v>
      </c>
      <c r="D15" s="35" t="s">
        <v>145</v>
      </c>
      <c r="E15" s="36">
        <v>0.05</v>
      </c>
      <c r="F15" s="37" t="s">
        <v>245</v>
      </c>
      <c r="H15" s="147"/>
    </row>
    <row r="16" spans="1:15" s="61" customFormat="1" x14ac:dyDescent="0.2">
      <c r="A16" s="76"/>
      <c r="B16" s="131"/>
      <c r="C16" s="77" t="s">
        <v>0</v>
      </c>
      <c r="D16" s="76"/>
      <c r="E16" s="78"/>
      <c r="F16" s="137" t="s">
        <v>0</v>
      </c>
      <c r="G16" s="42"/>
      <c r="H16" s="81"/>
      <c r="I16" s="42"/>
      <c r="J16" s="42"/>
      <c r="K16" s="42"/>
      <c r="L16" s="42"/>
      <c r="M16" s="42"/>
      <c r="N16" s="42"/>
      <c r="O16" s="42"/>
    </row>
    <row r="17" spans="1:15" s="146" customFormat="1" x14ac:dyDescent="0.2">
      <c r="A17" s="47" t="s">
        <v>26</v>
      </c>
      <c r="B17" s="242"/>
      <c r="C17" s="105" t="s">
        <v>31</v>
      </c>
      <c r="D17" s="103"/>
      <c r="E17" s="106"/>
      <c r="F17" s="37"/>
      <c r="G17" s="145"/>
      <c r="H17" s="147"/>
      <c r="I17" s="145"/>
      <c r="J17" s="145"/>
      <c r="K17" s="145"/>
      <c r="L17" s="145"/>
      <c r="M17" s="145"/>
      <c r="N17" s="145"/>
      <c r="O17" s="145"/>
    </row>
    <row r="18" spans="1:15" s="146" customFormat="1" ht="22.5" x14ac:dyDescent="0.2">
      <c r="A18" s="43" t="s">
        <v>27</v>
      </c>
      <c r="B18" s="244" t="s">
        <v>204</v>
      </c>
      <c r="C18" s="132" t="s">
        <v>205</v>
      </c>
      <c r="D18" s="35" t="s">
        <v>25</v>
      </c>
      <c r="E18" s="36">
        <v>30</v>
      </c>
      <c r="F18" s="37" t="s">
        <v>345</v>
      </c>
      <c r="G18" s="145"/>
      <c r="H18" s="147"/>
      <c r="I18" s="145"/>
      <c r="J18" s="145"/>
      <c r="K18" s="145"/>
      <c r="L18" s="145"/>
      <c r="M18" s="145"/>
      <c r="N18" s="145"/>
      <c r="O18" s="145"/>
    </row>
    <row r="19" spans="1:15" s="145" customFormat="1" ht="22.5" customHeight="1" x14ac:dyDescent="0.2">
      <c r="A19" s="43" t="s">
        <v>117</v>
      </c>
      <c r="B19" s="244" t="s">
        <v>152</v>
      </c>
      <c r="C19" s="132" t="s">
        <v>153</v>
      </c>
      <c r="D19" s="35" t="s">
        <v>29</v>
      </c>
      <c r="E19" s="36">
        <v>3.53</v>
      </c>
      <c r="F19" s="37" t="s">
        <v>322</v>
      </c>
      <c r="H19" s="147"/>
    </row>
    <row r="20" spans="1:15" s="145" customFormat="1" ht="12.75" customHeight="1" x14ac:dyDescent="0.2">
      <c r="A20" s="43"/>
      <c r="B20" s="244"/>
      <c r="C20" s="132"/>
      <c r="D20" s="35"/>
      <c r="E20" s="36"/>
      <c r="F20" s="38" t="s">
        <v>246</v>
      </c>
      <c r="H20" s="147"/>
    </row>
    <row r="21" spans="1:15" s="145" customFormat="1" ht="12.75" customHeight="1" x14ac:dyDescent="0.2">
      <c r="A21" s="43"/>
      <c r="B21" s="244"/>
      <c r="C21" s="132"/>
      <c r="D21" s="35"/>
      <c r="E21" s="36"/>
      <c r="F21" s="38" t="s">
        <v>323</v>
      </c>
      <c r="H21" s="147"/>
    </row>
    <row r="22" spans="1:15" s="145" customFormat="1" ht="22.5" x14ac:dyDescent="0.2">
      <c r="A22" s="43" t="s">
        <v>149</v>
      </c>
      <c r="B22" s="46" t="s">
        <v>210</v>
      </c>
      <c r="C22" s="63" t="s">
        <v>56</v>
      </c>
      <c r="D22" s="39" t="s">
        <v>21</v>
      </c>
      <c r="E22" s="37">
        <v>15.22</v>
      </c>
      <c r="F22" s="37" t="s">
        <v>324</v>
      </c>
      <c r="H22" s="148"/>
    </row>
    <row r="23" spans="1:15" s="145" customFormat="1" ht="11.25" x14ac:dyDescent="0.2">
      <c r="A23" s="43"/>
      <c r="B23" s="245"/>
      <c r="C23" s="46"/>
      <c r="D23" s="35"/>
      <c r="E23" s="36"/>
      <c r="F23" s="37" t="s">
        <v>247</v>
      </c>
      <c r="H23" s="148"/>
    </row>
    <row r="24" spans="1:15" s="145" customFormat="1" ht="11.25" x14ac:dyDescent="0.2">
      <c r="A24" s="43"/>
      <c r="B24" s="245"/>
      <c r="C24" s="46"/>
      <c r="D24" s="35"/>
      <c r="E24" s="36"/>
      <c r="F24" s="37" t="s">
        <v>325</v>
      </c>
      <c r="H24" s="148"/>
    </row>
    <row r="25" spans="1:15" s="145" customFormat="1" ht="11.25" x14ac:dyDescent="0.2">
      <c r="A25" s="43" t="s">
        <v>206</v>
      </c>
      <c r="B25" s="245" t="s">
        <v>160</v>
      </c>
      <c r="C25" s="46" t="s">
        <v>118</v>
      </c>
      <c r="D25" s="35" t="s">
        <v>29</v>
      </c>
      <c r="E25" s="36">
        <v>3.11</v>
      </c>
      <c r="F25" s="37" t="s">
        <v>326</v>
      </c>
      <c r="H25" s="147"/>
      <c r="I25" s="149"/>
      <c r="J25" s="149"/>
      <c r="K25" s="149"/>
      <c r="L25" s="149"/>
      <c r="M25" s="149"/>
      <c r="N25" s="149"/>
      <c r="O25" s="149"/>
    </row>
    <row r="26" spans="1:15" s="145" customFormat="1" ht="11.25" x14ac:dyDescent="0.2">
      <c r="A26" s="43"/>
      <c r="B26" s="245"/>
      <c r="C26" s="46"/>
      <c r="D26" s="35"/>
      <c r="E26" s="36"/>
      <c r="F26" s="37" t="s">
        <v>248</v>
      </c>
      <c r="H26" s="147"/>
      <c r="I26" s="149"/>
      <c r="J26" s="149"/>
      <c r="K26" s="149"/>
      <c r="L26" s="149"/>
      <c r="M26" s="149"/>
      <c r="N26" s="149"/>
      <c r="O26" s="149"/>
    </row>
    <row r="27" spans="1:15" s="145" customFormat="1" ht="11.25" x14ac:dyDescent="0.2">
      <c r="A27" s="43"/>
      <c r="B27" s="245"/>
      <c r="C27" s="46"/>
      <c r="D27" s="35"/>
      <c r="E27" s="36"/>
      <c r="F27" s="37" t="s">
        <v>327</v>
      </c>
      <c r="H27" s="147"/>
      <c r="I27" s="149"/>
      <c r="J27" s="149"/>
      <c r="K27" s="149"/>
      <c r="L27" s="149"/>
      <c r="M27" s="149"/>
      <c r="N27" s="149"/>
      <c r="O27" s="149"/>
    </row>
    <row r="28" spans="1:15" s="149" customFormat="1" x14ac:dyDescent="0.2">
      <c r="A28" s="40" t="s">
        <v>150</v>
      </c>
      <c r="B28" s="245" t="s">
        <v>59</v>
      </c>
      <c r="C28" s="245" t="s">
        <v>58</v>
      </c>
      <c r="D28" s="35" t="s">
        <v>29</v>
      </c>
      <c r="E28" s="36">
        <v>0.77</v>
      </c>
      <c r="F28" s="38" t="s">
        <v>328</v>
      </c>
      <c r="H28" s="150"/>
      <c r="I28" s="143"/>
      <c r="J28" s="143"/>
      <c r="K28" s="143"/>
      <c r="L28" s="143"/>
      <c r="M28" s="143"/>
      <c r="N28" s="143"/>
      <c r="O28" s="143"/>
    </row>
    <row r="29" spans="1:15" s="145" customFormat="1" x14ac:dyDescent="0.2">
      <c r="A29" s="43" t="s">
        <v>151</v>
      </c>
      <c r="B29" s="244" t="s">
        <v>211</v>
      </c>
      <c r="C29" s="132" t="s">
        <v>55</v>
      </c>
      <c r="D29" s="35" t="s">
        <v>29</v>
      </c>
      <c r="E29" s="36">
        <v>0.77</v>
      </c>
      <c r="F29" s="37" t="s">
        <v>329</v>
      </c>
      <c r="H29" s="147"/>
      <c r="I29" s="143"/>
      <c r="J29" s="143"/>
      <c r="K29" s="143"/>
      <c r="L29" s="143"/>
      <c r="M29" s="143"/>
      <c r="N29" s="143"/>
      <c r="O29" s="143"/>
    </row>
    <row r="30" spans="1:15" s="145" customFormat="1" ht="22.5" x14ac:dyDescent="0.2">
      <c r="A30" s="39" t="s">
        <v>207</v>
      </c>
      <c r="B30" s="34" t="s">
        <v>60</v>
      </c>
      <c r="C30" s="50" t="s">
        <v>229</v>
      </c>
      <c r="D30" s="35" t="s">
        <v>29</v>
      </c>
      <c r="E30" s="36">
        <v>3.32</v>
      </c>
      <c r="F30" s="37" t="s">
        <v>249</v>
      </c>
      <c r="H30" s="147"/>
      <c r="I30" s="146"/>
      <c r="J30" s="146"/>
      <c r="K30" s="146"/>
      <c r="L30" s="146"/>
      <c r="M30" s="146"/>
      <c r="N30" s="146"/>
      <c r="O30" s="146"/>
    </row>
    <row r="31" spans="1:15" x14ac:dyDescent="0.2">
      <c r="A31" s="76"/>
      <c r="B31" s="131"/>
      <c r="C31" s="77" t="s">
        <v>0</v>
      </c>
      <c r="D31" s="76"/>
      <c r="E31" s="78"/>
      <c r="F31" s="137" t="s">
        <v>0</v>
      </c>
      <c r="I31" s="61"/>
      <c r="J31" s="61"/>
      <c r="K31" s="61"/>
      <c r="L31" s="61"/>
      <c r="M31" s="61"/>
      <c r="N31" s="61"/>
      <c r="O31" s="61"/>
    </row>
    <row r="32" spans="1:15" s="143" customFormat="1" x14ac:dyDescent="0.2">
      <c r="A32" s="87" t="s">
        <v>91</v>
      </c>
      <c r="B32" s="88"/>
      <c r="C32" s="89" t="s">
        <v>126</v>
      </c>
      <c r="D32" s="235"/>
      <c r="E32" s="236"/>
      <c r="F32" s="52"/>
      <c r="G32" s="142"/>
      <c r="H32" s="144"/>
      <c r="I32" s="146"/>
      <c r="J32" s="146"/>
      <c r="K32" s="146"/>
      <c r="L32" s="146"/>
      <c r="M32" s="146"/>
      <c r="N32" s="146"/>
      <c r="O32" s="146"/>
    </row>
    <row r="33" spans="1:15" s="143" customFormat="1" x14ac:dyDescent="0.2">
      <c r="A33" s="55" t="s">
        <v>28</v>
      </c>
      <c r="B33" s="41"/>
      <c r="C33" s="89" t="s">
        <v>208</v>
      </c>
      <c r="D33" s="235"/>
      <c r="E33" s="236"/>
      <c r="F33" s="52"/>
      <c r="G33" s="142"/>
      <c r="H33" s="144"/>
      <c r="I33" s="146"/>
      <c r="J33" s="146"/>
      <c r="K33" s="146"/>
      <c r="L33" s="146"/>
      <c r="M33" s="146"/>
      <c r="N33" s="146"/>
      <c r="O33" s="146"/>
    </row>
    <row r="34" spans="1:15" s="145" customFormat="1" ht="11.25" x14ac:dyDescent="0.2">
      <c r="A34" s="39" t="s">
        <v>154</v>
      </c>
      <c r="B34" s="41" t="s">
        <v>66</v>
      </c>
      <c r="C34" s="41" t="s">
        <v>330</v>
      </c>
      <c r="D34" s="35" t="s">
        <v>18</v>
      </c>
      <c r="E34" s="36">
        <v>12</v>
      </c>
      <c r="F34" s="37" t="s">
        <v>331</v>
      </c>
      <c r="H34" s="147"/>
      <c r="I34" s="142"/>
      <c r="J34" s="142"/>
      <c r="K34" s="142"/>
      <c r="L34" s="142"/>
      <c r="M34" s="142"/>
      <c r="N34" s="142"/>
      <c r="O34" s="142"/>
    </row>
    <row r="35" spans="1:15" s="143" customFormat="1" x14ac:dyDescent="0.2">
      <c r="A35" s="46" t="s">
        <v>155</v>
      </c>
      <c r="B35" s="41" t="s">
        <v>68</v>
      </c>
      <c r="C35" s="246" t="s">
        <v>364</v>
      </c>
      <c r="D35" s="35" t="s">
        <v>21</v>
      </c>
      <c r="E35" s="247">
        <v>4.59</v>
      </c>
      <c r="F35" s="52" t="s">
        <v>363</v>
      </c>
      <c r="G35" s="142"/>
      <c r="H35" s="144"/>
      <c r="I35" s="146"/>
      <c r="J35" s="146"/>
      <c r="K35" s="146"/>
      <c r="L35" s="146"/>
      <c r="M35" s="146"/>
      <c r="N35" s="146"/>
      <c r="O35" s="146"/>
    </row>
    <row r="36" spans="1:15" s="143" customFormat="1" x14ac:dyDescent="0.2">
      <c r="A36" s="46" t="s">
        <v>361</v>
      </c>
      <c r="B36" s="41" t="s">
        <v>68</v>
      </c>
      <c r="C36" s="246" t="s">
        <v>366</v>
      </c>
      <c r="D36" s="35" t="s">
        <v>21</v>
      </c>
      <c r="E36" s="247">
        <v>6.77</v>
      </c>
      <c r="F36" s="52" t="s">
        <v>365</v>
      </c>
      <c r="G36" s="142"/>
      <c r="H36" s="144"/>
      <c r="I36" s="146"/>
      <c r="J36" s="146"/>
      <c r="K36" s="146"/>
      <c r="L36" s="146"/>
      <c r="M36" s="146"/>
      <c r="N36" s="146"/>
      <c r="O36" s="146"/>
    </row>
    <row r="37" spans="1:15" s="143" customFormat="1" x14ac:dyDescent="0.2">
      <c r="A37" s="46" t="s">
        <v>362</v>
      </c>
      <c r="B37" s="41" t="s">
        <v>68</v>
      </c>
      <c r="C37" s="246" t="s">
        <v>367</v>
      </c>
      <c r="D37" s="35" t="s">
        <v>21</v>
      </c>
      <c r="E37" s="247">
        <v>6.77</v>
      </c>
      <c r="F37" s="52" t="s">
        <v>365</v>
      </c>
      <c r="G37" s="142"/>
      <c r="H37" s="144"/>
      <c r="I37" s="146"/>
      <c r="J37" s="146"/>
      <c r="K37" s="146"/>
      <c r="L37" s="146"/>
      <c r="M37" s="146"/>
      <c r="N37" s="146"/>
      <c r="O37" s="146"/>
    </row>
    <row r="38" spans="1:15" s="146" customFormat="1" x14ac:dyDescent="0.2">
      <c r="A38" s="76"/>
      <c r="B38" s="131"/>
      <c r="C38" s="77" t="s">
        <v>0</v>
      </c>
      <c r="D38" s="76"/>
      <c r="E38" s="78"/>
      <c r="F38" s="137" t="s">
        <v>0</v>
      </c>
      <c r="G38" s="145"/>
      <c r="H38" s="147"/>
    </row>
    <row r="39" spans="1:15" s="146" customFormat="1" x14ac:dyDescent="0.2">
      <c r="A39" s="47" t="s">
        <v>30</v>
      </c>
      <c r="B39" s="82"/>
      <c r="C39" s="57" t="s">
        <v>61</v>
      </c>
      <c r="D39" s="83"/>
      <c r="E39" s="84"/>
      <c r="F39" s="37"/>
      <c r="G39" s="145"/>
      <c r="H39" s="147"/>
    </row>
    <row r="40" spans="1:15" s="146" customFormat="1" ht="22.5" x14ac:dyDescent="0.2">
      <c r="A40" s="39" t="s">
        <v>32</v>
      </c>
      <c r="B40" s="39" t="s">
        <v>67</v>
      </c>
      <c r="C40" s="63" t="s">
        <v>240</v>
      </c>
      <c r="D40" s="35" t="s">
        <v>21</v>
      </c>
      <c r="E40" s="36">
        <v>84.72</v>
      </c>
      <c r="F40" s="37" t="s">
        <v>332</v>
      </c>
      <c r="G40" s="145"/>
      <c r="H40" s="147"/>
    </row>
    <row r="41" spans="1:15" s="61" customFormat="1" x14ac:dyDescent="0.2">
      <c r="A41" s="76"/>
      <c r="B41" s="131"/>
      <c r="C41" s="77" t="s">
        <v>0</v>
      </c>
      <c r="D41" s="76"/>
      <c r="E41" s="78"/>
      <c r="F41" s="137" t="s">
        <v>0</v>
      </c>
      <c r="G41" s="42"/>
      <c r="H41" s="60"/>
    </row>
    <row r="42" spans="1:15" s="146" customFormat="1" x14ac:dyDescent="0.2">
      <c r="A42" s="47" t="s">
        <v>33</v>
      </c>
      <c r="B42" s="82"/>
      <c r="C42" s="57" t="s">
        <v>41</v>
      </c>
      <c r="D42" s="83"/>
      <c r="E42" s="84"/>
      <c r="F42" s="37"/>
      <c r="G42" s="145"/>
      <c r="H42" s="147"/>
    </row>
    <row r="43" spans="1:15" s="151" customFormat="1" ht="33.75" x14ac:dyDescent="0.2">
      <c r="A43" s="40" t="s">
        <v>34</v>
      </c>
      <c r="B43" s="35" t="s">
        <v>212</v>
      </c>
      <c r="C43" s="132" t="s">
        <v>241</v>
      </c>
      <c r="D43" s="35" t="s">
        <v>17</v>
      </c>
      <c r="E43" s="38">
        <v>272.55</v>
      </c>
      <c r="F43" s="38" t="s">
        <v>333</v>
      </c>
      <c r="G43" s="149"/>
      <c r="H43" s="150"/>
    </row>
    <row r="44" spans="1:15" s="146" customFormat="1" ht="22.5" x14ac:dyDescent="0.2">
      <c r="A44" s="43" t="s">
        <v>35</v>
      </c>
      <c r="B44" s="244" t="s">
        <v>253</v>
      </c>
      <c r="C44" s="132" t="s">
        <v>254</v>
      </c>
      <c r="D44" s="35" t="s">
        <v>21</v>
      </c>
      <c r="E44" s="36">
        <v>40.200000000000003</v>
      </c>
      <c r="F44" s="37" t="s">
        <v>334</v>
      </c>
      <c r="G44" s="145"/>
      <c r="H44" s="147"/>
      <c r="I44" s="145"/>
      <c r="J44" s="145"/>
      <c r="K44" s="145"/>
      <c r="L44" s="145"/>
      <c r="M44" s="145"/>
      <c r="N44" s="145"/>
      <c r="O44" s="145"/>
    </row>
    <row r="45" spans="1:15" s="146" customFormat="1" ht="22.5" x14ac:dyDescent="0.2">
      <c r="A45" s="43" t="s">
        <v>113</v>
      </c>
      <c r="B45" s="46" t="s">
        <v>65</v>
      </c>
      <c r="C45" s="63" t="s">
        <v>230</v>
      </c>
      <c r="D45" s="35" t="s">
        <v>25</v>
      </c>
      <c r="E45" s="36">
        <v>17.920000000000002</v>
      </c>
      <c r="F45" s="37" t="s">
        <v>252</v>
      </c>
      <c r="G45" s="145"/>
      <c r="H45" s="147"/>
      <c r="I45" s="145"/>
      <c r="J45" s="145"/>
      <c r="K45" s="145"/>
      <c r="L45" s="145"/>
      <c r="M45" s="145"/>
      <c r="N45" s="145"/>
      <c r="O45" s="145"/>
    </row>
    <row r="46" spans="1:15" s="61" customFormat="1" x14ac:dyDescent="0.2">
      <c r="A46" s="76"/>
      <c r="B46" s="131"/>
      <c r="C46" s="77" t="s">
        <v>0</v>
      </c>
      <c r="D46" s="76"/>
      <c r="E46" s="78"/>
      <c r="F46" s="137" t="s">
        <v>0</v>
      </c>
      <c r="G46" s="42"/>
      <c r="H46" s="60"/>
      <c r="I46" s="42"/>
      <c r="J46" s="42"/>
      <c r="K46" s="42"/>
      <c r="L46" s="42"/>
      <c r="M46" s="42"/>
      <c r="N46" s="42"/>
      <c r="O46" s="42"/>
    </row>
    <row r="47" spans="1:15" s="145" customFormat="1" ht="11.25" x14ac:dyDescent="0.2">
      <c r="A47" s="47" t="s">
        <v>37</v>
      </c>
      <c r="B47" s="82"/>
      <c r="C47" s="57" t="s">
        <v>121</v>
      </c>
      <c r="D47" s="39"/>
      <c r="E47" s="36"/>
      <c r="F47" s="37"/>
      <c r="H47" s="147"/>
    </row>
    <row r="48" spans="1:15" s="145" customFormat="1" ht="11.25" x14ac:dyDescent="0.2">
      <c r="A48" s="39" t="s">
        <v>38</v>
      </c>
      <c r="B48" s="43" t="s">
        <v>257</v>
      </c>
      <c r="C48" s="249" t="s">
        <v>258</v>
      </c>
      <c r="D48" s="39" t="s">
        <v>18</v>
      </c>
      <c r="E48" s="36">
        <v>2</v>
      </c>
      <c r="F48" s="37" t="s">
        <v>335</v>
      </c>
      <c r="H48" s="147"/>
    </row>
    <row r="49" spans="1:8" s="145" customFormat="1" ht="11.25" x14ac:dyDescent="0.2">
      <c r="A49" s="39" t="s">
        <v>39</v>
      </c>
      <c r="B49" s="62" t="s">
        <v>133</v>
      </c>
      <c r="C49" s="63" t="s">
        <v>336</v>
      </c>
      <c r="D49" s="39" t="s">
        <v>18</v>
      </c>
      <c r="E49" s="36">
        <v>1</v>
      </c>
      <c r="F49" s="37" t="s">
        <v>337</v>
      </c>
      <c r="H49" s="147"/>
    </row>
    <row r="50" spans="1:8" s="145" customFormat="1" ht="22.5" x14ac:dyDescent="0.2">
      <c r="A50" s="39" t="s">
        <v>62</v>
      </c>
      <c r="B50" s="46" t="s">
        <v>259</v>
      </c>
      <c r="C50" s="50" t="s">
        <v>260</v>
      </c>
      <c r="D50" s="39" t="s">
        <v>21</v>
      </c>
      <c r="E50" s="36">
        <v>1.5</v>
      </c>
      <c r="F50" s="37" t="s">
        <v>338</v>
      </c>
      <c r="H50" s="147"/>
    </row>
    <row r="51" spans="1:8" s="145" customFormat="1" ht="22.5" x14ac:dyDescent="0.2">
      <c r="A51" s="39" t="s">
        <v>64</v>
      </c>
      <c r="B51" s="46" t="s">
        <v>261</v>
      </c>
      <c r="C51" s="50" t="s">
        <v>340</v>
      </c>
      <c r="D51" s="39" t="s">
        <v>21</v>
      </c>
      <c r="E51" s="36">
        <v>0.36</v>
      </c>
      <c r="F51" s="37" t="s">
        <v>339</v>
      </c>
      <c r="H51" s="147"/>
    </row>
    <row r="52" spans="1:8" s="42" customFormat="1" ht="11.25" x14ac:dyDescent="0.2">
      <c r="A52" s="39"/>
      <c r="B52" s="62"/>
      <c r="C52" s="63"/>
      <c r="D52" s="39"/>
      <c r="E52" s="36"/>
      <c r="F52" s="37"/>
      <c r="H52" s="60"/>
    </row>
    <row r="53" spans="1:8" s="42" customFormat="1" ht="11.25" x14ac:dyDescent="0.2">
      <c r="A53" s="138"/>
      <c r="B53" s="138"/>
      <c r="C53" s="138" t="s">
        <v>0</v>
      </c>
      <c r="D53" s="138"/>
      <c r="E53" s="139"/>
      <c r="F53" s="137"/>
      <c r="H53" s="60"/>
    </row>
    <row r="54" spans="1:8" s="146" customFormat="1" x14ac:dyDescent="0.2">
      <c r="A54" s="47" t="s">
        <v>40</v>
      </c>
      <c r="B54" s="82"/>
      <c r="C54" s="57" t="s">
        <v>93</v>
      </c>
      <c r="D54" s="83"/>
      <c r="E54" s="84"/>
      <c r="F54" s="37"/>
      <c r="G54" s="145"/>
      <c r="H54" s="147"/>
    </row>
    <row r="55" spans="1:8" s="146" customFormat="1" ht="22.5" x14ac:dyDescent="0.2">
      <c r="A55" s="39" t="s">
        <v>119</v>
      </c>
      <c r="B55" s="46" t="s">
        <v>237</v>
      </c>
      <c r="C55" s="63" t="s">
        <v>156</v>
      </c>
      <c r="D55" s="35" t="s">
        <v>21</v>
      </c>
      <c r="E55" s="36">
        <v>24.64</v>
      </c>
      <c r="F55" s="37" t="s">
        <v>250</v>
      </c>
      <c r="G55" s="145"/>
      <c r="H55" s="147"/>
    </row>
    <row r="56" spans="1:8" s="61" customFormat="1" x14ac:dyDescent="0.2">
      <c r="A56" s="92"/>
      <c r="B56" s="93"/>
      <c r="C56" s="77" t="s">
        <v>0</v>
      </c>
      <c r="D56" s="76"/>
      <c r="E56" s="78"/>
      <c r="F56" s="137" t="s">
        <v>0</v>
      </c>
      <c r="G56" s="42"/>
      <c r="H56" s="60"/>
    </row>
    <row r="57" spans="1:8" s="146" customFormat="1" x14ac:dyDescent="0.2">
      <c r="A57" s="94" t="s">
        <v>42</v>
      </c>
      <c r="B57" s="95"/>
      <c r="C57" s="57" t="s">
        <v>94</v>
      </c>
      <c r="D57" s="83"/>
      <c r="E57" s="84"/>
      <c r="F57" s="37"/>
      <c r="G57" s="145"/>
      <c r="H57" s="147"/>
    </row>
    <row r="58" spans="1:8" s="146" customFormat="1" x14ac:dyDescent="0.2">
      <c r="A58" s="33" t="s">
        <v>43</v>
      </c>
      <c r="B58" s="46" t="s">
        <v>57</v>
      </c>
      <c r="C58" s="46" t="s">
        <v>71</v>
      </c>
      <c r="D58" s="35" t="s">
        <v>21</v>
      </c>
      <c r="E58" s="36">
        <v>25.45</v>
      </c>
      <c r="F58" s="37" t="s">
        <v>341</v>
      </c>
      <c r="G58" s="145"/>
      <c r="H58" s="147"/>
    </row>
    <row r="59" spans="1:8" s="146" customFormat="1" ht="22.5" x14ac:dyDescent="0.2">
      <c r="A59" s="33" t="s">
        <v>44</v>
      </c>
      <c r="B59" s="46" t="s">
        <v>217</v>
      </c>
      <c r="C59" s="63" t="s">
        <v>218</v>
      </c>
      <c r="D59" s="35" t="s">
        <v>21</v>
      </c>
      <c r="E59" s="36">
        <v>25.45</v>
      </c>
      <c r="F59" s="37" t="s">
        <v>342</v>
      </c>
      <c r="G59" s="145"/>
      <c r="H59" s="147"/>
    </row>
    <row r="60" spans="1:8" s="145" customFormat="1" ht="33.75" x14ac:dyDescent="0.2">
      <c r="A60" s="33" t="s">
        <v>45</v>
      </c>
      <c r="B60" s="62" t="s">
        <v>219</v>
      </c>
      <c r="C60" s="63" t="s">
        <v>220</v>
      </c>
      <c r="D60" s="35" t="s">
        <v>21</v>
      </c>
      <c r="E60" s="36">
        <v>25.45</v>
      </c>
      <c r="F60" s="37" t="s">
        <v>343</v>
      </c>
      <c r="H60" s="147"/>
    </row>
    <row r="61" spans="1:8" s="146" customFormat="1" ht="22.5" x14ac:dyDescent="0.2">
      <c r="A61" s="33" t="s">
        <v>46</v>
      </c>
      <c r="B61" s="46" t="s">
        <v>221</v>
      </c>
      <c r="C61" s="63" t="s">
        <v>222</v>
      </c>
      <c r="D61" s="35" t="s">
        <v>50</v>
      </c>
      <c r="E61" s="36">
        <v>21.3</v>
      </c>
      <c r="F61" s="37" t="s">
        <v>344</v>
      </c>
      <c r="G61" s="145"/>
      <c r="H61" s="147"/>
    </row>
    <row r="62" spans="1:8" s="61" customFormat="1" x14ac:dyDescent="0.2">
      <c r="A62" s="33"/>
      <c r="B62" s="41"/>
      <c r="C62" s="50"/>
      <c r="D62" s="35"/>
      <c r="E62" s="36"/>
      <c r="F62" s="37" t="s">
        <v>251</v>
      </c>
      <c r="G62" s="42"/>
      <c r="H62" s="60"/>
    </row>
    <row r="63" spans="1:8" s="61" customFormat="1" x14ac:dyDescent="0.2">
      <c r="A63" s="92"/>
      <c r="B63" s="93"/>
      <c r="C63" s="77" t="s">
        <v>0</v>
      </c>
      <c r="D63" s="76"/>
      <c r="E63" s="78"/>
      <c r="F63" s="137" t="s">
        <v>0</v>
      </c>
      <c r="G63" s="42"/>
      <c r="H63" s="60"/>
    </row>
    <row r="64" spans="1:8" s="146" customFormat="1" x14ac:dyDescent="0.2">
      <c r="A64" s="94" t="s">
        <v>47</v>
      </c>
      <c r="B64" s="95"/>
      <c r="C64" s="57" t="s">
        <v>51</v>
      </c>
      <c r="D64" s="83"/>
      <c r="E64" s="84"/>
      <c r="F64" s="37"/>
      <c r="G64" s="145"/>
      <c r="H64" s="147"/>
    </row>
    <row r="65" spans="1:8" s="153" customFormat="1" x14ac:dyDescent="0.2">
      <c r="A65" s="96" t="s">
        <v>48</v>
      </c>
      <c r="B65" s="54"/>
      <c r="C65" s="53" t="s">
        <v>122</v>
      </c>
      <c r="D65" s="53" t="s">
        <v>0</v>
      </c>
      <c r="E65" s="56" t="s">
        <v>0</v>
      </c>
      <c r="F65" s="58"/>
      <c r="G65" s="152"/>
      <c r="H65" s="148"/>
    </row>
    <row r="66" spans="1:8" s="146" customFormat="1" x14ac:dyDescent="0.2">
      <c r="A66" s="250" t="s">
        <v>281</v>
      </c>
      <c r="B66" s="244" t="s">
        <v>157</v>
      </c>
      <c r="C66" s="46" t="s">
        <v>125</v>
      </c>
      <c r="D66" s="35" t="s">
        <v>21</v>
      </c>
      <c r="E66" s="36">
        <v>88.82</v>
      </c>
      <c r="F66" s="37" t="s">
        <v>346</v>
      </c>
      <c r="G66" s="145"/>
      <c r="H66" s="147"/>
    </row>
    <row r="67" spans="1:8" s="146" customFormat="1" ht="22.5" x14ac:dyDescent="0.2">
      <c r="A67" s="250" t="s">
        <v>282</v>
      </c>
      <c r="B67" s="46" t="s">
        <v>74</v>
      </c>
      <c r="C67" s="63" t="s">
        <v>124</v>
      </c>
      <c r="D67" s="35" t="s">
        <v>21</v>
      </c>
      <c r="E67" s="36">
        <v>88.82</v>
      </c>
      <c r="F67" s="37" t="s">
        <v>346</v>
      </c>
      <c r="G67" s="145"/>
      <c r="H67" s="147"/>
    </row>
    <row r="68" spans="1:8" s="61" customFormat="1" x14ac:dyDescent="0.2">
      <c r="A68" s="33"/>
      <c r="B68" s="46"/>
      <c r="C68" s="41"/>
      <c r="D68" s="35"/>
      <c r="E68" s="37"/>
      <c r="F68" s="38"/>
      <c r="G68" s="133"/>
    </row>
    <row r="69" spans="1:8" s="153" customFormat="1" x14ac:dyDescent="0.2">
      <c r="A69" s="54" t="s">
        <v>49</v>
      </c>
      <c r="B69" s="54"/>
      <c r="C69" s="57" t="s">
        <v>123</v>
      </c>
      <c r="D69" s="53" t="s">
        <v>0</v>
      </c>
      <c r="E69" s="56" t="s">
        <v>0</v>
      </c>
      <c r="F69" s="58"/>
      <c r="G69" s="152"/>
      <c r="H69" s="148"/>
    </row>
    <row r="70" spans="1:8" s="146" customFormat="1" x14ac:dyDescent="0.2">
      <c r="A70" s="33" t="s">
        <v>283</v>
      </c>
      <c r="B70" s="41" t="s">
        <v>90</v>
      </c>
      <c r="C70" s="46" t="s">
        <v>125</v>
      </c>
      <c r="D70" s="35" t="s">
        <v>21</v>
      </c>
      <c r="E70" s="36">
        <v>58.09</v>
      </c>
      <c r="F70" s="37" t="s">
        <v>348</v>
      </c>
      <c r="G70" s="145"/>
      <c r="H70" s="147"/>
    </row>
    <row r="71" spans="1:8" s="146" customFormat="1" x14ac:dyDescent="0.2">
      <c r="A71" s="33"/>
      <c r="B71" s="41"/>
      <c r="C71" s="46"/>
      <c r="D71" s="35"/>
      <c r="E71" s="36"/>
      <c r="F71" s="37" t="s">
        <v>347</v>
      </c>
      <c r="G71" s="145"/>
      <c r="H71" s="147"/>
    </row>
    <row r="72" spans="1:8" s="146" customFormat="1" x14ac:dyDescent="0.2">
      <c r="A72" s="33"/>
      <c r="B72" s="41"/>
      <c r="C72" s="46"/>
      <c r="D72" s="35"/>
      <c r="E72" s="36"/>
      <c r="F72" s="37" t="s">
        <v>349</v>
      </c>
      <c r="G72" s="145"/>
      <c r="H72" s="147"/>
    </row>
    <row r="73" spans="1:8" s="146" customFormat="1" x14ac:dyDescent="0.2">
      <c r="A73" s="33" t="s">
        <v>284</v>
      </c>
      <c r="B73" s="46" t="s">
        <v>74</v>
      </c>
      <c r="C73" s="46" t="s">
        <v>140</v>
      </c>
      <c r="D73" s="35" t="s">
        <v>21</v>
      </c>
      <c r="E73" s="36">
        <v>58.09</v>
      </c>
      <c r="F73" s="37" t="s">
        <v>348</v>
      </c>
      <c r="G73" s="145"/>
      <c r="H73" s="147"/>
    </row>
    <row r="74" spans="1:8" s="61" customFormat="1" x14ac:dyDescent="0.2">
      <c r="A74" s="33"/>
      <c r="B74" s="46"/>
      <c r="C74" s="46"/>
      <c r="D74" s="35"/>
      <c r="E74" s="36"/>
      <c r="F74" s="37" t="s">
        <v>347</v>
      </c>
      <c r="G74" s="42"/>
      <c r="H74" s="60"/>
    </row>
    <row r="75" spans="1:8" s="61" customFormat="1" x14ac:dyDescent="0.2">
      <c r="A75" s="33"/>
      <c r="B75" s="46"/>
      <c r="C75" s="46"/>
      <c r="D75" s="35"/>
      <c r="E75" s="36"/>
      <c r="F75" s="37" t="s">
        <v>349</v>
      </c>
      <c r="G75" s="42"/>
      <c r="H75" s="60"/>
    </row>
    <row r="76" spans="1:8" s="61" customFormat="1" x14ac:dyDescent="0.2">
      <c r="A76" s="92" t="s">
        <v>0</v>
      </c>
      <c r="B76" s="93"/>
      <c r="C76" s="77" t="s">
        <v>0</v>
      </c>
      <c r="D76" s="76"/>
      <c r="E76" s="78"/>
      <c r="F76" s="137" t="s">
        <v>0</v>
      </c>
      <c r="G76" s="42"/>
      <c r="H76" s="60"/>
    </row>
    <row r="77" spans="1:8" s="146" customFormat="1" x14ac:dyDescent="0.2">
      <c r="A77" s="94" t="s">
        <v>99</v>
      </c>
      <c r="B77" s="95"/>
      <c r="C77" s="57" t="s">
        <v>350</v>
      </c>
      <c r="D77" s="83"/>
      <c r="E77" s="84"/>
      <c r="F77" s="37"/>
      <c r="G77" s="145"/>
      <c r="H77" s="147"/>
    </row>
    <row r="78" spans="1:8" s="146" customFormat="1" ht="33.75" x14ac:dyDescent="0.2">
      <c r="A78" s="251" t="s">
        <v>131</v>
      </c>
      <c r="B78" s="62" t="s">
        <v>158</v>
      </c>
      <c r="C78" s="252" t="s">
        <v>159</v>
      </c>
      <c r="D78" s="39" t="s">
        <v>18</v>
      </c>
      <c r="E78" s="37">
        <v>1</v>
      </c>
      <c r="F78" s="37" t="s">
        <v>227</v>
      </c>
      <c r="G78" s="145"/>
      <c r="H78" s="147"/>
    </row>
    <row r="79" spans="1:8" s="146" customFormat="1" ht="22.5" x14ac:dyDescent="0.2">
      <c r="A79" s="251" t="s">
        <v>101</v>
      </c>
      <c r="B79" s="46" t="s">
        <v>263</v>
      </c>
      <c r="C79" s="252" t="s">
        <v>264</v>
      </c>
      <c r="D79" s="39" t="s">
        <v>18</v>
      </c>
      <c r="E79" s="37">
        <v>1</v>
      </c>
      <c r="F79" s="37" t="s">
        <v>227</v>
      </c>
      <c r="G79" s="145"/>
      <c r="H79" s="147"/>
    </row>
    <row r="80" spans="1:8" s="146" customFormat="1" ht="22.5" x14ac:dyDescent="0.2">
      <c r="A80" s="33" t="s">
        <v>102</v>
      </c>
      <c r="B80" s="46" t="s">
        <v>135</v>
      </c>
      <c r="C80" s="63" t="s">
        <v>136</v>
      </c>
      <c r="D80" s="35" t="s">
        <v>18</v>
      </c>
      <c r="E80" s="36">
        <v>1</v>
      </c>
      <c r="F80" s="37" t="s">
        <v>227</v>
      </c>
      <c r="G80" s="145"/>
      <c r="H80" s="147"/>
    </row>
    <row r="81" spans="1:8" s="146" customFormat="1" x14ac:dyDescent="0.2">
      <c r="A81" s="33" t="s">
        <v>103</v>
      </c>
      <c r="B81" s="46" t="s">
        <v>88</v>
      </c>
      <c r="C81" s="46" t="s">
        <v>89</v>
      </c>
      <c r="D81" s="35" t="s">
        <v>18</v>
      </c>
      <c r="E81" s="36">
        <v>1</v>
      </c>
      <c r="F81" s="37" t="s">
        <v>227</v>
      </c>
      <c r="G81" s="145"/>
      <c r="H81" s="147"/>
    </row>
    <row r="82" spans="1:8" s="61" customFormat="1" x14ac:dyDescent="0.2">
      <c r="A82" s="92"/>
      <c r="B82" s="93"/>
      <c r="C82" s="77" t="s">
        <v>0</v>
      </c>
      <c r="D82" s="76"/>
      <c r="E82" s="78" t="s">
        <v>0</v>
      </c>
      <c r="F82" s="137" t="s">
        <v>0</v>
      </c>
      <c r="G82" s="42"/>
      <c r="H82" s="60"/>
    </row>
    <row r="83" spans="1:8" s="145" customFormat="1" ht="11.25" x14ac:dyDescent="0.2">
      <c r="A83" s="53" t="s">
        <v>134</v>
      </c>
      <c r="B83" s="40"/>
      <c r="C83" s="57" t="s">
        <v>238</v>
      </c>
      <c r="D83" s="39"/>
      <c r="E83" s="36"/>
      <c r="F83" s="37"/>
      <c r="H83" s="147"/>
    </row>
    <row r="84" spans="1:8" s="146" customFormat="1" x14ac:dyDescent="0.2">
      <c r="A84" s="94" t="s">
        <v>100</v>
      </c>
      <c r="B84" s="95"/>
      <c r="C84" s="57" t="s">
        <v>223</v>
      </c>
      <c r="D84" s="83"/>
      <c r="E84" s="84"/>
      <c r="F84" s="37"/>
      <c r="G84" s="145"/>
      <c r="H84" s="147"/>
    </row>
    <row r="85" spans="1:8" s="146" customFormat="1" ht="22.5" x14ac:dyDescent="0.2">
      <c r="A85" s="250" t="s">
        <v>286</v>
      </c>
      <c r="B85" s="46" t="s">
        <v>80</v>
      </c>
      <c r="C85" s="63" t="s">
        <v>161</v>
      </c>
      <c r="D85" s="35" t="s">
        <v>25</v>
      </c>
      <c r="E85" s="36">
        <v>14</v>
      </c>
      <c r="F85" s="37" t="s">
        <v>353</v>
      </c>
      <c r="G85" s="145"/>
      <c r="H85" s="147"/>
    </row>
    <row r="86" spans="1:8" s="146" customFormat="1" x14ac:dyDescent="0.2">
      <c r="A86" s="250"/>
      <c r="B86" s="46"/>
      <c r="C86" s="63"/>
      <c r="D86" s="35"/>
      <c r="E86" s="36"/>
      <c r="F86" s="37" t="s">
        <v>351</v>
      </c>
      <c r="G86" s="145"/>
      <c r="H86" s="147"/>
    </row>
    <row r="87" spans="1:8" s="146" customFormat="1" x14ac:dyDescent="0.2">
      <c r="A87" s="250"/>
      <c r="B87" s="46"/>
      <c r="C87" s="63"/>
      <c r="D87" s="35"/>
      <c r="E87" s="36"/>
      <c r="F87" s="37" t="s">
        <v>352</v>
      </c>
      <c r="G87" s="145"/>
      <c r="H87" s="147"/>
    </row>
    <row r="88" spans="1:8" s="146" customFormat="1" x14ac:dyDescent="0.2">
      <c r="A88" s="250"/>
      <c r="B88" s="46"/>
      <c r="C88" s="63"/>
      <c r="D88" s="35"/>
      <c r="E88" s="36"/>
      <c r="F88" s="37" t="s">
        <v>354</v>
      </c>
      <c r="G88" s="145"/>
      <c r="H88" s="147"/>
    </row>
    <row r="89" spans="1:8" s="146" customFormat="1" ht="22.5" x14ac:dyDescent="0.2">
      <c r="A89" s="250" t="s">
        <v>287</v>
      </c>
      <c r="B89" s="46" t="s">
        <v>162</v>
      </c>
      <c r="C89" s="48" t="s">
        <v>163</v>
      </c>
      <c r="D89" s="35" t="s">
        <v>15</v>
      </c>
      <c r="E89" s="36">
        <v>6</v>
      </c>
      <c r="F89" s="37" t="s">
        <v>235</v>
      </c>
      <c r="G89" s="145"/>
      <c r="H89" s="147"/>
    </row>
    <row r="90" spans="1:8" s="146" customFormat="1" ht="22.5" x14ac:dyDescent="0.2">
      <c r="A90" s="250" t="s">
        <v>288</v>
      </c>
      <c r="B90" s="46" t="s">
        <v>165</v>
      </c>
      <c r="C90" s="63" t="s">
        <v>166</v>
      </c>
      <c r="D90" s="35" t="s">
        <v>15</v>
      </c>
      <c r="E90" s="36">
        <v>2</v>
      </c>
      <c r="F90" s="37" t="s">
        <v>232</v>
      </c>
      <c r="G90" s="145"/>
      <c r="H90" s="147"/>
    </row>
    <row r="91" spans="1:8" s="146" customFormat="1" ht="22.5" x14ac:dyDescent="0.2">
      <c r="A91" s="250" t="s">
        <v>289</v>
      </c>
      <c r="B91" s="46" t="s">
        <v>169</v>
      </c>
      <c r="C91" s="63" t="s">
        <v>170</v>
      </c>
      <c r="D91" s="35" t="s">
        <v>15</v>
      </c>
      <c r="E91" s="36">
        <v>1</v>
      </c>
      <c r="F91" s="37" t="s">
        <v>271</v>
      </c>
      <c r="G91" s="145"/>
      <c r="H91" s="147"/>
    </row>
    <row r="92" spans="1:8" s="146" customFormat="1" ht="45" x14ac:dyDescent="0.2">
      <c r="A92" s="250" t="s">
        <v>290</v>
      </c>
      <c r="B92" s="244" t="s">
        <v>164</v>
      </c>
      <c r="C92" s="132" t="s">
        <v>397</v>
      </c>
      <c r="D92" s="35" t="s">
        <v>15</v>
      </c>
      <c r="E92" s="36">
        <v>2</v>
      </c>
      <c r="F92" s="37" t="s">
        <v>232</v>
      </c>
      <c r="G92" s="145"/>
      <c r="H92" s="147"/>
    </row>
    <row r="93" spans="1:8" s="146" customFormat="1" ht="33.75" x14ac:dyDescent="0.2">
      <c r="A93" s="250" t="s">
        <v>291</v>
      </c>
      <c r="B93" s="244" t="s">
        <v>224</v>
      </c>
      <c r="C93" s="132" t="s">
        <v>225</v>
      </c>
      <c r="D93" s="35" t="s">
        <v>15</v>
      </c>
      <c r="E93" s="36">
        <v>1</v>
      </c>
      <c r="F93" s="37" t="s">
        <v>271</v>
      </c>
      <c r="G93" s="145"/>
      <c r="H93" s="147"/>
    </row>
    <row r="94" spans="1:8" s="146" customFormat="1" ht="33.75" x14ac:dyDescent="0.2">
      <c r="A94" s="250" t="s">
        <v>292</v>
      </c>
      <c r="B94" s="46" t="s">
        <v>167</v>
      </c>
      <c r="C94" s="63" t="s">
        <v>168</v>
      </c>
      <c r="D94" s="35" t="s">
        <v>15</v>
      </c>
      <c r="E94" s="36">
        <v>4</v>
      </c>
      <c r="F94" s="37" t="s">
        <v>234</v>
      </c>
      <c r="G94" s="145"/>
      <c r="H94" s="147"/>
    </row>
    <row r="95" spans="1:8" s="146" customFormat="1" ht="22.5" x14ac:dyDescent="0.2">
      <c r="A95" s="250" t="s">
        <v>293</v>
      </c>
      <c r="B95" s="46" t="s">
        <v>171</v>
      </c>
      <c r="C95" s="63" t="s">
        <v>172</v>
      </c>
      <c r="D95" s="35" t="s">
        <v>15</v>
      </c>
      <c r="E95" s="36">
        <v>1</v>
      </c>
      <c r="F95" s="37" t="s">
        <v>227</v>
      </c>
      <c r="G95" s="145"/>
      <c r="H95" s="147"/>
    </row>
    <row r="96" spans="1:8" s="146" customFormat="1" ht="22.5" x14ac:dyDescent="0.2">
      <c r="A96" s="250" t="s">
        <v>294</v>
      </c>
      <c r="B96" s="41" t="s">
        <v>242</v>
      </c>
      <c r="C96" s="63" t="s">
        <v>243</v>
      </c>
      <c r="D96" s="35" t="s">
        <v>18</v>
      </c>
      <c r="E96" s="36">
        <v>1</v>
      </c>
      <c r="F96" s="37" t="s">
        <v>227</v>
      </c>
      <c r="G96" s="145"/>
      <c r="H96" s="147"/>
    </row>
    <row r="97" spans="1:8" s="61" customFormat="1" x14ac:dyDescent="0.2">
      <c r="A97" s="128"/>
      <c r="B97" s="40"/>
      <c r="C97" s="57" t="s">
        <v>0</v>
      </c>
      <c r="D97" s="83"/>
      <c r="E97" s="84"/>
      <c r="F97" s="37" t="s">
        <v>0</v>
      </c>
      <c r="G97" s="42"/>
      <c r="H97" s="60"/>
    </row>
    <row r="98" spans="1:8" s="146" customFormat="1" x14ac:dyDescent="0.2">
      <c r="A98" s="94" t="s">
        <v>101</v>
      </c>
      <c r="B98" s="95"/>
      <c r="C98" s="57" t="s">
        <v>95</v>
      </c>
      <c r="D98" s="83"/>
      <c r="E98" s="84"/>
      <c r="F98" s="37"/>
      <c r="G98" s="145"/>
      <c r="H98" s="147"/>
    </row>
    <row r="99" spans="1:8" s="146" customFormat="1" ht="33.75" x14ac:dyDescent="0.2">
      <c r="A99" s="33" t="s">
        <v>295</v>
      </c>
      <c r="B99" s="46" t="s">
        <v>76</v>
      </c>
      <c r="C99" s="63" t="s">
        <v>175</v>
      </c>
      <c r="D99" s="35" t="s">
        <v>25</v>
      </c>
      <c r="E99" s="36">
        <v>4</v>
      </c>
      <c r="F99" s="37" t="s">
        <v>268</v>
      </c>
      <c r="G99" s="145"/>
      <c r="H99" s="147"/>
    </row>
    <row r="100" spans="1:8" s="146" customFormat="1" ht="33.75" x14ac:dyDescent="0.2">
      <c r="A100" s="33" t="s">
        <v>296</v>
      </c>
      <c r="B100" s="46" t="s">
        <v>77</v>
      </c>
      <c r="C100" s="63" t="s">
        <v>174</v>
      </c>
      <c r="D100" s="35" t="s">
        <v>25</v>
      </c>
      <c r="E100" s="36">
        <v>3</v>
      </c>
      <c r="F100" s="37" t="s">
        <v>269</v>
      </c>
      <c r="G100" s="145"/>
      <c r="H100" s="147"/>
    </row>
    <row r="101" spans="1:8" s="146" customFormat="1" ht="33.75" x14ac:dyDescent="0.2">
      <c r="A101" s="33" t="s">
        <v>297</v>
      </c>
      <c r="B101" s="46" t="s">
        <v>78</v>
      </c>
      <c r="C101" s="63" t="s">
        <v>173</v>
      </c>
      <c r="D101" s="35" t="s">
        <v>25</v>
      </c>
      <c r="E101" s="36">
        <v>4</v>
      </c>
      <c r="F101" s="37" t="s">
        <v>270</v>
      </c>
      <c r="G101" s="145"/>
      <c r="H101" s="147"/>
    </row>
    <row r="102" spans="1:8" s="146" customFormat="1" ht="33.75" x14ac:dyDescent="0.2">
      <c r="A102" s="33" t="s">
        <v>298</v>
      </c>
      <c r="B102" s="46" t="s">
        <v>180</v>
      </c>
      <c r="C102" s="63" t="s">
        <v>181</v>
      </c>
      <c r="D102" s="35" t="s">
        <v>15</v>
      </c>
      <c r="E102" s="36">
        <v>1</v>
      </c>
      <c r="F102" s="37" t="s">
        <v>227</v>
      </c>
      <c r="G102" s="145"/>
      <c r="H102" s="147"/>
    </row>
    <row r="103" spans="1:8" s="146" customFormat="1" ht="33.75" x14ac:dyDescent="0.2">
      <c r="A103" s="33" t="s">
        <v>299</v>
      </c>
      <c r="B103" s="46" t="s">
        <v>182</v>
      </c>
      <c r="C103" s="63" t="s">
        <v>183</v>
      </c>
      <c r="D103" s="35" t="s">
        <v>15</v>
      </c>
      <c r="E103" s="36">
        <v>2</v>
      </c>
      <c r="F103" s="37" t="s">
        <v>232</v>
      </c>
      <c r="G103" s="145"/>
      <c r="H103" s="147"/>
    </row>
    <row r="104" spans="1:8" s="146" customFormat="1" ht="33.75" x14ac:dyDescent="0.2">
      <c r="A104" s="33" t="s">
        <v>300</v>
      </c>
      <c r="B104" s="46" t="s">
        <v>176</v>
      </c>
      <c r="C104" s="63" t="s">
        <v>177</v>
      </c>
      <c r="D104" s="35" t="s">
        <v>15</v>
      </c>
      <c r="E104" s="36">
        <v>1</v>
      </c>
      <c r="F104" s="37" t="s">
        <v>227</v>
      </c>
      <c r="G104" s="145"/>
      <c r="H104" s="147"/>
    </row>
    <row r="105" spans="1:8" s="146" customFormat="1" ht="33.75" x14ac:dyDescent="0.2">
      <c r="A105" s="33" t="s">
        <v>301</v>
      </c>
      <c r="B105" s="46" t="s">
        <v>178</v>
      </c>
      <c r="C105" s="63" t="s">
        <v>179</v>
      </c>
      <c r="D105" s="35" t="s">
        <v>15</v>
      </c>
      <c r="E105" s="36">
        <v>1</v>
      </c>
      <c r="F105" s="37" t="s">
        <v>227</v>
      </c>
      <c r="G105" s="145"/>
      <c r="H105" s="147"/>
    </row>
    <row r="106" spans="1:8" s="146" customFormat="1" ht="22.5" x14ac:dyDescent="0.2">
      <c r="A106" s="33" t="s">
        <v>302</v>
      </c>
      <c r="B106" s="46" t="s">
        <v>79</v>
      </c>
      <c r="C106" s="63" t="s">
        <v>272</v>
      </c>
      <c r="D106" s="35" t="s">
        <v>15</v>
      </c>
      <c r="E106" s="36">
        <v>1</v>
      </c>
      <c r="F106" s="37" t="s">
        <v>227</v>
      </c>
      <c r="G106" s="145"/>
      <c r="H106" s="147"/>
    </row>
    <row r="107" spans="1:8" s="146" customFormat="1" ht="33.75" x14ac:dyDescent="0.2">
      <c r="A107" s="33" t="s">
        <v>303</v>
      </c>
      <c r="B107" s="46" t="s">
        <v>184</v>
      </c>
      <c r="C107" s="63" t="s">
        <v>185</v>
      </c>
      <c r="D107" s="35" t="s">
        <v>15</v>
      </c>
      <c r="E107" s="36">
        <v>1</v>
      </c>
      <c r="F107" s="37" t="s">
        <v>227</v>
      </c>
      <c r="G107" s="145"/>
      <c r="H107" s="147"/>
    </row>
    <row r="108" spans="1:8" s="61" customFormat="1" x14ac:dyDescent="0.2">
      <c r="A108" s="33"/>
      <c r="B108" s="46"/>
      <c r="C108" s="132"/>
      <c r="D108" s="35"/>
      <c r="E108" s="36"/>
      <c r="F108" s="37"/>
      <c r="G108" s="42"/>
      <c r="H108" s="60"/>
    </row>
    <row r="109" spans="1:8" s="61" customFormat="1" x14ac:dyDescent="0.2">
      <c r="A109" s="92"/>
      <c r="B109" s="129"/>
      <c r="C109" s="130" t="s">
        <v>0</v>
      </c>
      <c r="D109" s="76"/>
      <c r="E109" s="78"/>
      <c r="F109" s="137" t="s">
        <v>0</v>
      </c>
      <c r="G109" s="42"/>
      <c r="H109" s="60"/>
    </row>
    <row r="110" spans="1:8" s="146" customFormat="1" x14ac:dyDescent="0.2">
      <c r="A110" s="53">
        <v>12</v>
      </c>
      <c r="B110" s="95"/>
      <c r="C110" s="57" t="s">
        <v>398</v>
      </c>
      <c r="D110" s="83"/>
      <c r="E110" s="84"/>
      <c r="F110" s="37"/>
      <c r="G110" s="145"/>
      <c r="H110" s="147"/>
    </row>
    <row r="111" spans="1:8" s="145" customFormat="1" ht="22.5" x14ac:dyDescent="0.2">
      <c r="A111" s="35" t="s">
        <v>73</v>
      </c>
      <c r="B111" s="46" t="s">
        <v>186</v>
      </c>
      <c r="C111" s="63" t="s">
        <v>191</v>
      </c>
      <c r="D111" s="35" t="s">
        <v>15</v>
      </c>
      <c r="E111" s="36">
        <v>7</v>
      </c>
      <c r="F111" s="37" t="s">
        <v>273</v>
      </c>
      <c r="H111" s="147"/>
    </row>
    <row r="112" spans="1:8" s="145" customFormat="1" ht="22.5" x14ac:dyDescent="0.2">
      <c r="A112" s="35" t="s">
        <v>72</v>
      </c>
      <c r="B112" s="46" t="s">
        <v>187</v>
      </c>
      <c r="C112" s="63" t="s">
        <v>192</v>
      </c>
      <c r="D112" s="35" t="s">
        <v>15</v>
      </c>
      <c r="E112" s="36">
        <v>4</v>
      </c>
      <c r="F112" s="37" t="s">
        <v>234</v>
      </c>
      <c r="H112" s="147"/>
    </row>
    <row r="113" spans="1:15" s="145" customFormat="1" ht="22.5" x14ac:dyDescent="0.2">
      <c r="A113" s="35" t="s">
        <v>304</v>
      </c>
      <c r="B113" s="46" t="s">
        <v>188</v>
      </c>
      <c r="C113" s="63" t="s">
        <v>193</v>
      </c>
      <c r="D113" s="35" t="s">
        <v>15</v>
      </c>
      <c r="E113" s="36">
        <v>4</v>
      </c>
      <c r="F113" s="37" t="s">
        <v>234</v>
      </c>
      <c r="H113" s="147"/>
    </row>
    <row r="114" spans="1:15" s="145" customFormat="1" ht="33.75" x14ac:dyDescent="0.2">
      <c r="A114" s="35" t="s">
        <v>305</v>
      </c>
      <c r="B114" s="46" t="s">
        <v>189</v>
      </c>
      <c r="C114" s="63" t="s">
        <v>194</v>
      </c>
      <c r="D114" s="39" t="s">
        <v>25</v>
      </c>
      <c r="E114" s="36">
        <v>15</v>
      </c>
      <c r="F114" s="37" t="s">
        <v>355</v>
      </c>
      <c r="H114" s="147"/>
    </row>
    <row r="115" spans="1:15" s="145" customFormat="1" ht="22.5" x14ac:dyDescent="0.2">
      <c r="A115" s="35" t="s">
        <v>306</v>
      </c>
      <c r="B115" s="46" t="s">
        <v>87</v>
      </c>
      <c r="C115" s="63" t="s">
        <v>195</v>
      </c>
      <c r="D115" s="35" t="s">
        <v>15</v>
      </c>
      <c r="E115" s="36">
        <v>7</v>
      </c>
      <c r="F115" s="37" t="s">
        <v>273</v>
      </c>
      <c r="H115" s="147"/>
    </row>
    <row r="116" spans="1:15" s="145" customFormat="1" ht="22.5" x14ac:dyDescent="0.2">
      <c r="A116" s="35" t="s">
        <v>307</v>
      </c>
      <c r="B116" s="46" t="s">
        <v>86</v>
      </c>
      <c r="C116" s="63" t="s">
        <v>199</v>
      </c>
      <c r="D116" s="35" t="s">
        <v>15</v>
      </c>
      <c r="E116" s="36">
        <v>1</v>
      </c>
      <c r="F116" s="37" t="s">
        <v>227</v>
      </c>
      <c r="H116" s="147"/>
    </row>
    <row r="117" spans="1:15" s="145" customFormat="1" ht="22.5" x14ac:dyDescent="0.2">
      <c r="A117" s="35" t="s">
        <v>308</v>
      </c>
      <c r="B117" s="46" t="s">
        <v>85</v>
      </c>
      <c r="C117" s="63" t="s">
        <v>198</v>
      </c>
      <c r="D117" s="35" t="s">
        <v>15</v>
      </c>
      <c r="E117" s="36">
        <v>4</v>
      </c>
      <c r="F117" s="37" t="s">
        <v>234</v>
      </c>
      <c r="H117" s="147"/>
    </row>
    <row r="118" spans="1:15" s="145" customFormat="1" ht="22.5" x14ac:dyDescent="0.2">
      <c r="A118" s="35" t="s">
        <v>309</v>
      </c>
      <c r="B118" s="46" t="s">
        <v>84</v>
      </c>
      <c r="C118" s="63" t="s">
        <v>197</v>
      </c>
      <c r="D118" s="35" t="s">
        <v>15</v>
      </c>
      <c r="E118" s="36">
        <v>3</v>
      </c>
      <c r="F118" s="37" t="s">
        <v>231</v>
      </c>
      <c r="H118" s="147"/>
    </row>
    <row r="119" spans="1:15" s="145" customFormat="1" ht="11.25" x14ac:dyDescent="0.2">
      <c r="A119" s="35" t="s">
        <v>310</v>
      </c>
      <c r="B119" s="46" t="s">
        <v>274</v>
      </c>
      <c r="C119" s="46" t="s">
        <v>275</v>
      </c>
      <c r="D119" s="35" t="s">
        <v>15</v>
      </c>
      <c r="E119" s="36">
        <v>1</v>
      </c>
      <c r="F119" s="37" t="s">
        <v>227</v>
      </c>
      <c r="H119" s="147"/>
    </row>
    <row r="120" spans="1:15" s="145" customFormat="1" ht="11.25" x14ac:dyDescent="0.2">
      <c r="A120" s="35" t="s">
        <v>311</v>
      </c>
      <c r="B120" s="46" t="s">
        <v>277</v>
      </c>
      <c r="C120" s="63" t="s">
        <v>278</v>
      </c>
      <c r="D120" s="35" t="s">
        <v>15</v>
      </c>
      <c r="E120" s="36">
        <v>1</v>
      </c>
      <c r="F120" s="37" t="s">
        <v>227</v>
      </c>
      <c r="H120" s="147"/>
    </row>
    <row r="121" spans="1:15" s="145" customFormat="1" ht="11.25" x14ac:dyDescent="0.2">
      <c r="A121" s="35" t="s">
        <v>312</v>
      </c>
      <c r="B121" s="46" t="s">
        <v>279</v>
      </c>
      <c r="C121" s="63" t="s">
        <v>280</v>
      </c>
      <c r="D121" s="35" t="s">
        <v>15</v>
      </c>
      <c r="E121" s="36">
        <v>2</v>
      </c>
      <c r="F121" s="37" t="s">
        <v>232</v>
      </c>
      <c r="H121" s="147"/>
    </row>
    <row r="122" spans="1:15" s="145" customFormat="1" ht="22.5" x14ac:dyDescent="0.2">
      <c r="A122" s="35" t="s">
        <v>313</v>
      </c>
      <c r="B122" s="46" t="s">
        <v>236</v>
      </c>
      <c r="C122" s="63" t="s">
        <v>356</v>
      </c>
      <c r="D122" s="35" t="s">
        <v>15</v>
      </c>
      <c r="E122" s="36">
        <v>2</v>
      </c>
      <c r="F122" s="37" t="s">
        <v>232</v>
      </c>
      <c r="H122" s="147"/>
    </row>
    <row r="123" spans="1:15" s="145" customFormat="1" ht="22.5" x14ac:dyDescent="0.2">
      <c r="A123" s="35" t="s">
        <v>314</v>
      </c>
      <c r="B123" s="46" t="s">
        <v>81</v>
      </c>
      <c r="C123" s="63" t="s">
        <v>200</v>
      </c>
      <c r="D123" s="39" t="s">
        <v>25</v>
      </c>
      <c r="E123" s="36">
        <v>100</v>
      </c>
      <c r="F123" s="37" t="s">
        <v>358</v>
      </c>
      <c r="H123" s="147"/>
    </row>
    <row r="124" spans="1:15" s="145" customFormat="1" ht="33.75" x14ac:dyDescent="0.2">
      <c r="A124" s="35" t="s">
        <v>315</v>
      </c>
      <c r="B124" s="46" t="s">
        <v>190</v>
      </c>
      <c r="C124" s="63" t="s">
        <v>201</v>
      </c>
      <c r="D124" s="39" t="s">
        <v>25</v>
      </c>
      <c r="E124" s="36">
        <v>20</v>
      </c>
      <c r="F124" s="37" t="s">
        <v>360</v>
      </c>
      <c r="H124" s="147"/>
    </row>
    <row r="125" spans="1:15" s="145" customFormat="1" ht="33.75" x14ac:dyDescent="0.2">
      <c r="A125" s="35" t="s">
        <v>316</v>
      </c>
      <c r="B125" s="46" t="s">
        <v>82</v>
      </c>
      <c r="C125" s="63" t="s">
        <v>233</v>
      </c>
      <c r="D125" s="39" t="s">
        <v>25</v>
      </c>
      <c r="E125" s="36">
        <v>40</v>
      </c>
      <c r="F125" s="37" t="s">
        <v>357</v>
      </c>
      <c r="H125" s="147"/>
    </row>
    <row r="126" spans="1:15" s="145" customFormat="1" ht="22.5" x14ac:dyDescent="0.2">
      <c r="A126" s="35" t="s">
        <v>317</v>
      </c>
      <c r="B126" s="46" t="s">
        <v>83</v>
      </c>
      <c r="C126" s="63" t="s">
        <v>196</v>
      </c>
      <c r="D126" s="39" t="s">
        <v>25</v>
      </c>
      <c r="E126" s="36">
        <v>15</v>
      </c>
      <c r="F126" s="37" t="s">
        <v>359</v>
      </c>
      <c r="H126" s="147"/>
    </row>
    <row r="127" spans="1:15" s="145" customFormat="1" ht="22.5" x14ac:dyDescent="0.2">
      <c r="A127" s="35" t="s">
        <v>318</v>
      </c>
      <c r="B127" s="46" t="s">
        <v>202</v>
      </c>
      <c r="C127" s="63" t="s">
        <v>203</v>
      </c>
      <c r="D127" s="35" t="s">
        <v>15</v>
      </c>
      <c r="E127" s="253">
        <v>3</v>
      </c>
      <c r="F127" s="37" t="s">
        <v>231</v>
      </c>
      <c r="H127" s="147"/>
    </row>
    <row r="128" spans="1:15" s="61" customFormat="1" x14ac:dyDescent="0.2">
      <c r="A128" s="92"/>
      <c r="B128" s="93"/>
      <c r="C128" s="77" t="s">
        <v>0</v>
      </c>
      <c r="D128" s="76"/>
      <c r="E128" s="78"/>
      <c r="F128" s="137" t="s">
        <v>0</v>
      </c>
      <c r="G128" s="42"/>
      <c r="H128" s="60"/>
      <c r="I128" s="42"/>
      <c r="J128" s="42"/>
      <c r="K128" s="42"/>
      <c r="L128" s="42"/>
      <c r="M128" s="42"/>
      <c r="N128" s="42"/>
      <c r="O128" s="42"/>
    </row>
    <row r="129" spans="1:15" s="42" customFormat="1" ht="11.25" x14ac:dyDescent="0.2">
      <c r="A129" s="35"/>
      <c r="B129" s="40"/>
      <c r="C129" s="44" t="s">
        <v>0</v>
      </c>
      <c r="D129" s="35"/>
      <c r="E129" s="36"/>
      <c r="F129" s="37"/>
      <c r="H129" s="60"/>
    </row>
    <row r="130" spans="1:15" s="42" customFormat="1" x14ac:dyDescent="0.2">
      <c r="A130" s="131"/>
      <c r="B130" s="140"/>
      <c r="C130" s="141"/>
      <c r="D130" s="129"/>
      <c r="E130" s="139" t="s">
        <v>0</v>
      </c>
      <c r="F130" s="137"/>
      <c r="H130" s="60"/>
      <c r="I130" s="23"/>
      <c r="J130" s="23"/>
      <c r="K130" s="23"/>
      <c r="L130" s="23"/>
      <c r="M130" s="23"/>
      <c r="N130" s="23"/>
      <c r="O130" s="23"/>
    </row>
    <row r="131" spans="1:15" s="61" customFormat="1" x14ac:dyDescent="0.2">
      <c r="A131" s="128"/>
      <c r="B131" s="40"/>
      <c r="C131" s="57" t="s">
        <v>0</v>
      </c>
      <c r="D131" s="83"/>
      <c r="E131" s="84"/>
      <c r="F131" s="37" t="s">
        <v>0</v>
      </c>
      <c r="G131" s="42"/>
      <c r="H131" s="60"/>
      <c r="I131" s="42"/>
      <c r="J131" s="42"/>
      <c r="K131" s="42"/>
      <c r="L131" s="42"/>
      <c r="M131" s="42"/>
      <c r="N131" s="42"/>
      <c r="O131" s="42"/>
    </row>
    <row r="132" spans="1:15" s="61" customFormat="1" x14ac:dyDescent="0.2">
      <c r="A132" s="128"/>
      <c r="B132" s="40"/>
      <c r="C132" s="57"/>
      <c r="D132" s="83"/>
      <c r="E132" s="84"/>
      <c r="F132" s="37"/>
      <c r="G132" s="42"/>
      <c r="H132" s="60"/>
      <c r="I132" s="42"/>
      <c r="J132" s="42"/>
      <c r="K132" s="42"/>
      <c r="L132" s="42"/>
      <c r="M132" s="42"/>
      <c r="N132" s="42"/>
      <c r="O132" s="42"/>
    </row>
    <row r="133" spans="1:15" s="61" customFormat="1" x14ac:dyDescent="0.2">
      <c r="A133" s="83"/>
      <c r="B133" s="43"/>
      <c r="C133" s="57" t="s">
        <v>0</v>
      </c>
      <c r="D133" s="83"/>
      <c r="E133" s="84"/>
      <c r="F133" s="37" t="s">
        <v>0</v>
      </c>
      <c r="G133" s="102" t="s">
        <v>0</v>
      </c>
      <c r="H133" s="60"/>
    </row>
    <row r="134" spans="1:15" s="42" customFormat="1" ht="11.25" x14ac:dyDescent="0.2">
      <c r="A134" s="35"/>
      <c r="B134" s="40"/>
      <c r="C134" s="57"/>
      <c r="D134" s="39"/>
      <c r="E134" s="36"/>
      <c r="F134" s="37" t="s">
        <v>0</v>
      </c>
      <c r="H134" s="60"/>
    </row>
    <row r="135" spans="1:15" s="61" customFormat="1" x14ac:dyDescent="0.2">
      <c r="A135" s="103"/>
      <c r="B135" s="104"/>
      <c r="C135" s="105"/>
      <c r="D135" s="103"/>
      <c r="E135" s="106"/>
      <c r="F135" s="37"/>
      <c r="G135" s="42"/>
      <c r="H135" s="60"/>
    </row>
    <row r="136" spans="1:15" s="61" customFormat="1" x14ac:dyDescent="0.2">
      <c r="A136" s="103"/>
      <c r="B136" s="104"/>
      <c r="C136" s="105" t="s">
        <v>0</v>
      </c>
      <c r="D136" s="103"/>
      <c r="E136" s="106"/>
      <c r="F136" s="37" t="s">
        <v>0</v>
      </c>
      <c r="G136" s="102" t="s">
        <v>0</v>
      </c>
      <c r="H136" s="60"/>
    </row>
    <row r="137" spans="1:15" s="61" customFormat="1" x14ac:dyDescent="0.2">
      <c r="A137" s="83"/>
      <c r="B137" s="43"/>
      <c r="C137" s="57" t="s">
        <v>0</v>
      </c>
      <c r="D137" s="83"/>
      <c r="E137" s="84"/>
      <c r="F137" s="37" t="s">
        <v>0</v>
      </c>
      <c r="G137" s="102" t="s">
        <v>0</v>
      </c>
      <c r="H137" s="60"/>
    </row>
    <row r="138" spans="1:15" s="61" customFormat="1" x14ac:dyDescent="0.2">
      <c r="A138" s="122" t="s">
        <v>0</v>
      </c>
      <c r="B138" s="123"/>
      <c r="C138" s="124" t="s">
        <v>0</v>
      </c>
      <c r="D138" s="125"/>
      <c r="E138" s="107"/>
      <c r="F138" s="136"/>
      <c r="G138" s="42"/>
      <c r="H138" s="60"/>
    </row>
    <row r="139" spans="1:15" s="61" customFormat="1" x14ac:dyDescent="0.2">
      <c r="B139" s="42"/>
      <c r="C139" s="86" t="s">
        <v>0</v>
      </c>
      <c r="E139" s="110"/>
      <c r="F139" s="60"/>
      <c r="G139" s="42"/>
      <c r="H139" s="60"/>
    </row>
    <row r="140" spans="1:15" s="61" customFormat="1" x14ac:dyDescent="0.2">
      <c r="B140" s="42"/>
      <c r="C140" s="86" t="s">
        <v>0</v>
      </c>
      <c r="E140" s="110"/>
      <c r="F140" s="60"/>
      <c r="G140" s="42"/>
      <c r="H140" s="60"/>
    </row>
    <row r="141" spans="1:15" s="61" customFormat="1" x14ac:dyDescent="0.2">
      <c r="B141" s="42"/>
      <c r="C141" s="86" t="s">
        <v>0</v>
      </c>
      <c r="E141" s="110"/>
      <c r="F141" s="60"/>
      <c r="G141" s="42"/>
      <c r="H141" s="60"/>
      <c r="I141" s="23"/>
      <c r="J141" s="23"/>
      <c r="K141" s="23"/>
      <c r="L141" s="23"/>
      <c r="M141" s="23"/>
      <c r="N141" s="23"/>
      <c r="O141" s="23"/>
    </row>
    <row r="142" spans="1:15" s="61" customFormat="1" x14ac:dyDescent="0.2">
      <c r="B142" s="42"/>
      <c r="C142" s="86" t="s">
        <v>0</v>
      </c>
      <c r="E142" s="110"/>
      <c r="F142" s="60"/>
      <c r="G142" s="42"/>
      <c r="H142" s="60"/>
      <c r="I142" s="23"/>
      <c r="J142" s="23"/>
      <c r="K142" s="23"/>
      <c r="L142" s="23"/>
      <c r="M142" s="23"/>
      <c r="N142" s="23"/>
      <c r="O142" s="23"/>
    </row>
    <row r="143" spans="1:15" s="61" customFormat="1" x14ac:dyDescent="0.2">
      <c r="B143" s="42"/>
      <c r="C143" s="86" t="s">
        <v>0</v>
      </c>
      <c r="E143" s="110"/>
      <c r="F143" s="60"/>
      <c r="G143" s="42"/>
      <c r="H143" s="60"/>
      <c r="I143" s="23"/>
      <c r="J143" s="23"/>
      <c r="K143" s="23"/>
      <c r="L143" s="23"/>
      <c r="M143" s="23"/>
      <c r="N143" s="23"/>
      <c r="O143" s="23"/>
    </row>
    <row r="144" spans="1:15" s="61" customFormat="1" x14ac:dyDescent="0.2">
      <c r="B144" s="42"/>
      <c r="C144" s="86" t="s">
        <v>0</v>
      </c>
      <c r="E144" s="110"/>
      <c r="F144" s="60"/>
      <c r="G144" s="42"/>
      <c r="H144" s="60"/>
      <c r="I144" s="23"/>
      <c r="J144" s="23"/>
      <c r="K144" s="23"/>
      <c r="L144" s="23"/>
      <c r="M144" s="23"/>
      <c r="N144" s="23"/>
      <c r="O144" s="23"/>
    </row>
    <row r="145" spans="2:15" s="61" customFormat="1" x14ac:dyDescent="0.2">
      <c r="B145" s="42"/>
      <c r="C145" s="86" t="s">
        <v>0</v>
      </c>
      <c r="E145" s="110"/>
      <c r="F145" s="60"/>
      <c r="G145" s="42"/>
      <c r="H145" s="60"/>
      <c r="I145" s="23"/>
      <c r="J145" s="23"/>
      <c r="K145" s="23"/>
      <c r="L145" s="23"/>
      <c r="M145" s="23"/>
      <c r="N145" s="23"/>
      <c r="O145" s="23"/>
    </row>
    <row r="146" spans="2:15" x14ac:dyDescent="0.2">
      <c r="C146" s="34" t="s">
        <v>0</v>
      </c>
    </row>
    <row r="147" spans="2:15" x14ac:dyDescent="0.2">
      <c r="C147" s="127" t="s">
        <v>0</v>
      </c>
    </row>
    <row r="148" spans="2:15" x14ac:dyDescent="0.2">
      <c r="B148" s="23"/>
      <c r="C148" s="127" t="s">
        <v>0</v>
      </c>
      <c r="F148" s="23"/>
      <c r="G148" s="23"/>
      <c r="H148" s="23"/>
    </row>
    <row r="149" spans="2:15" x14ac:dyDescent="0.2">
      <c r="B149" s="23"/>
      <c r="C149" s="127" t="s">
        <v>0</v>
      </c>
      <c r="F149" s="23"/>
      <c r="G149" s="23"/>
      <c r="H149" s="23"/>
    </row>
  </sheetData>
  <pageMargins left="0.51181102362204722" right="0.31496062992125984" top="0.39370078740157483" bottom="0.39370078740157483" header="0.31496062992125984" footer="0.31496062992125984"/>
  <pageSetup paperSize="9" scale="84" orientation="landscape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</sheetPr>
  <dimension ref="A1:AJ133"/>
  <sheetViews>
    <sheetView tabSelected="1" topLeftCell="A7" zoomScale="115" zoomScaleNormal="115" zoomScaleSheetLayoutView="115" workbookViewId="0">
      <selection activeCell="J21" sqref="J21"/>
    </sheetView>
  </sheetViews>
  <sheetFormatPr defaultRowHeight="12.75" x14ac:dyDescent="0.2"/>
  <cols>
    <col min="1" max="1" width="7.5703125" style="23" customWidth="1"/>
    <col min="2" max="2" width="16.5703125" style="62" customWidth="1"/>
    <col min="3" max="3" width="56" style="23" customWidth="1"/>
    <col min="4" max="4" width="6.42578125" style="23" customWidth="1"/>
    <col min="5" max="5" width="8" style="118" customWidth="1"/>
    <col min="6" max="6" width="8.7109375" style="111" customWidth="1"/>
    <col min="7" max="7" width="11.28515625" style="119" customWidth="1"/>
    <col min="8" max="8" width="12.42578125" style="119" customWidth="1"/>
    <col min="9" max="9" width="5.5703125" style="62" customWidth="1"/>
    <col min="10" max="10" width="12.42578125" style="65" customWidth="1"/>
    <col min="11" max="16384" width="9.140625" style="23"/>
  </cols>
  <sheetData>
    <row r="1" spans="1:36" x14ac:dyDescent="0.2">
      <c r="C1" s="316" t="s">
        <v>141</v>
      </c>
      <c r="D1" s="316"/>
      <c r="E1" s="316"/>
      <c r="F1" s="316"/>
    </row>
    <row r="2" spans="1:36" x14ac:dyDescent="0.2">
      <c r="C2" s="316" t="s">
        <v>400</v>
      </c>
      <c r="D2" s="316"/>
      <c r="E2" s="316"/>
      <c r="F2" s="316"/>
    </row>
    <row r="3" spans="1:36" x14ac:dyDescent="0.2">
      <c r="C3" s="316" t="s">
        <v>401</v>
      </c>
      <c r="D3" s="316"/>
      <c r="E3" s="316"/>
      <c r="F3" s="316"/>
    </row>
    <row r="4" spans="1:36" ht="15" customHeight="1" x14ac:dyDescent="0.2">
      <c r="C4" s="316" t="s">
        <v>402</v>
      </c>
      <c r="D4" s="316"/>
      <c r="E4" s="316"/>
      <c r="F4" s="316"/>
    </row>
    <row r="5" spans="1:36" ht="15" customHeight="1" x14ac:dyDescent="0.2">
      <c r="A5" s="317" t="s">
        <v>403</v>
      </c>
      <c r="B5" s="318"/>
      <c r="C5" s="318"/>
      <c r="D5" s="318"/>
      <c r="E5" s="318"/>
      <c r="F5" s="318"/>
      <c r="G5" s="318"/>
      <c r="H5" s="319"/>
      <c r="I5" s="299"/>
    </row>
    <row r="6" spans="1:36" x14ac:dyDescent="0.2">
      <c r="A6" s="62" t="s">
        <v>1</v>
      </c>
      <c r="B6" s="115" t="s">
        <v>0</v>
      </c>
      <c r="C6" s="115" t="s">
        <v>319</v>
      </c>
      <c r="E6" s="68" t="s">
        <v>0</v>
      </c>
      <c r="F6" s="66" t="s">
        <v>109</v>
      </c>
      <c r="G6" s="120">
        <v>44986</v>
      </c>
      <c r="H6" s="120"/>
    </row>
    <row r="7" spans="1:36" x14ac:dyDescent="0.2">
      <c r="A7" s="62" t="s">
        <v>2</v>
      </c>
      <c r="B7" s="34" t="s">
        <v>0</v>
      </c>
      <c r="C7" s="115" t="s">
        <v>320</v>
      </c>
      <c r="F7" s="67" t="s">
        <v>111</v>
      </c>
      <c r="G7" s="121">
        <v>0.28489999999999999</v>
      </c>
      <c r="H7" s="121"/>
    </row>
    <row r="8" spans="1:36" x14ac:dyDescent="0.2">
      <c r="A8" s="62" t="s">
        <v>128</v>
      </c>
      <c r="B8" s="34" t="s">
        <v>0</v>
      </c>
      <c r="C8" s="298" t="s">
        <v>141</v>
      </c>
      <c r="F8" s="67" t="s">
        <v>110</v>
      </c>
      <c r="G8" s="68" t="s">
        <v>3</v>
      </c>
      <c r="H8" s="68"/>
    </row>
    <row r="9" spans="1:36" x14ac:dyDescent="0.2">
      <c r="A9" s="62" t="s">
        <v>4</v>
      </c>
      <c r="B9" s="115" t="s">
        <v>0</v>
      </c>
      <c r="C9" s="115" t="s">
        <v>52</v>
      </c>
      <c r="D9" s="62" t="s">
        <v>0</v>
      </c>
      <c r="E9" s="68" t="s">
        <v>0</v>
      </c>
      <c r="F9" s="67" t="s">
        <v>127</v>
      </c>
      <c r="G9" s="68">
        <v>25.49</v>
      </c>
      <c r="H9" s="68"/>
    </row>
    <row r="10" spans="1:36" x14ac:dyDescent="0.2">
      <c r="A10" s="62"/>
      <c r="C10" s="34"/>
      <c r="F10" s="65" t="s">
        <v>112</v>
      </c>
      <c r="G10" s="67">
        <f>(H121)</f>
        <v>0</v>
      </c>
      <c r="H10" s="67"/>
      <c r="K10" s="42"/>
      <c r="L10" s="42"/>
      <c r="M10" s="42"/>
      <c r="N10" s="42"/>
      <c r="O10" s="42"/>
      <c r="P10" s="42"/>
      <c r="Q10" s="42"/>
    </row>
    <row r="11" spans="1:36" x14ac:dyDescent="0.2">
      <c r="A11" s="154"/>
      <c r="B11" s="155" t="s">
        <v>137</v>
      </c>
      <c r="C11" s="156"/>
      <c r="D11" s="154"/>
      <c r="E11" s="157" t="s">
        <v>0</v>
      </c>
      <c r="F11" s="69" t="s">
        <v>108</v>
      </c>
      <c r="G11" s="69" t="s">
        <v>108</v>
      </c>
      <c r="H11" s="69" t="s">
        <v>115</v>
      </c>
      <c r="J11" s="304" t="s">
        <v>0</v>
      </c>
      <c r="K11" s="62"/>
      <c r="L11" s="62"/>
      <c r="M11" s="62"/>
      <c r="N11" s="62"/>
      <c r="O11" s="62"/>
      <c r="P11" s="62"/>
      <c r="Q11" s="62"/>
    </row>
    <row r="12" spans="1:36" x14ac:dyDescent="0.2">
      <c r="A12" s="117" t="s">
        <v>14</v>
      </c>
      <c r="B12" s="158" t="s">
        <v>138</v>
      </c>
      <c r="C12" s="158" t="s">
        <v>98</v>
      </c>
      <c r="D12" s="117" t="s">
        <v>15</v>
      </c>
      <c r="E12" s="71" t="s">
        <v>107</v>
      </c>
      <c r="F12" s="71" t="s">
        <v>16</v>
      </c>
      <c r="G12" s="71" t="s">
        <v>96</v>
      </c>
      <c r="H12" s="71" t="s">
        <v>0</v>
      </c>
      <c r="J12" s="159"/>
      <c r="K12" s="62"/>
      <c r="L12" s="62"/>
      <c r="M12" s="62"/>
      <c r="N12" s="62"/>
      <c r="O12" s="62"/>
      <c r="P12" s="62"/>
      <c r="Q12" s="62"/>
    </row>
    <row r="13" spans="1:36" x14ac:dyDescent="0.2">
      <c r="A13" s="72" t="s">
        <v>19</v>
      </c>
      <c r="B13" s="73"/>
      <c r="C13" s="74" t="s">
        <v>92</v>
      </c>
      <c r="D13" s="238"/>
      <c r="E13" s="239"/>
      <c r="F13" s="75"/>
      <c r="G13" s="240"/>
      <c r="H13" s="240"/>
      <c r="J13" s="305"/>
    </row>
    <row r="14" spans="1:36" s="62" customFormat="1" ht="11.25" x14ac:dyDescent="0.2">
      <c r="A14" s="39" t="s">
        <v>20</v>
      </c>
      <c r="B14" s="241" t="s">
        <v>143</v>
      </c>
      <c r="C14" s="15" t="s">
        <v>142</v>
      </c>
      <c r="D14" s="39" t="s">
        <v>21</v>
      </c>
      <c r="E14" s="36">
        <f>('MEMORIAL DE CALCULO'!E11)</f>
        <v>0.23</v>
      </c>
      <c r="F14" s="37"/>
      <c r="G14" s="13"/>
      <c r="H14" s="13"/>
      <c r="J14" s="305"/>
    </row>
    <row r="15" spans="1:36" s="42" customFormat="1" ht="22.5" x14ac:dyDescent="0.2">
      <c r="A15" s="39" t="s">
        <v>116</v>
      </c>
      <c r="B15" s="46" t="s">
        <v>120</v>
      </c>
      <c r="C15" s="63" t="s">
        <v>54</v>
      </c>
      <c r="D15" s="35" t="s">
        <v>21</v>
      </c>
      <c r="E15" s="36">
        <f>('MEMORIAL DE CALCULO'!E12)</f>
        <v>25.45</v>
      </c>
      <c r="F15" s="52"/>
      <c r="G15" s="13"/>
      <c r="H15" s="13"/>
      <c r="I15" s="62"/>
      <c r="J15" s="305"/>
      <c r="K15" s="23"/>
      <c r="L15" s="23"/>
      <c r="M15" s="23"/>
      <c r="N15" s="23"/>
      <c r="O15" s="23"/>
      <c r="P15" s="23"/>
      <c r="Q15" s="23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</row>
    <row r="16" spans="1:36" s="42" customFormat="1" ht="22.5" x14ac:dyDescent="0.2">
      <c r="A16" s="39" t="s">
        <v>22</v>
      </c>
      <c r="B16" s="46" t="s">
        <v>214</v>
      </c>
      <c r="C16" s="132" t="s">
        <v>215</v>
      </c>
      <c r="D16" s="35" t="s">
        <v>216</v>
      </c>
      <c r="E16" s="36">
        <f>('MEMORIAL DE CALCULO'!E13)</f>
        <v>0.25</v>
      </c>
      <c r="F16" s="52"/>
      <c r="G16" s="13"/>
      <c r="H16" s="13"/>
      <c r="I16" s="62"/>
      <c r="J16" s="305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</row>
    <row r="17" spans="1:36" s="42" customFormat="1" ht="11.25" x14ac:dyDescent="0.2">
      <c r="A17" s="39" t="s">
        <v>24</v>
      </c>
      <c r="B17" s="241" t="s">
        <v>144</v>
      </c>
      <c r="C17" s="132" t="s">
        <v>228</v>
      </c>
      <c r="D17" s="35" t="s">
        <v>145</v>
      </c>
      <c r="E17" s="36">
        <f>('MEMORIAL DE CALCULO'!E14)</f>
        <v>0.05</v>
      </c>
      <c r="F17" s="52"/>
      <c r="G17" s="13"/>
      <c r="H17" s="13"/>
      <c r="I17" s="62"/>
      <c r="J17" s="305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</row>
    <row r="18" spans="1:36" s="42" customFormat="1" ht="11.25" x14ac:dyDescent="0.2">
      <c r="A18" s="39" t="s">
        <v>148</v>
      </c>
      <c r="B18" s="241" t="s">
        <v>146</v>
      </c>
      <c r="C18" s="132" t="s">
        <v>147</v>
      </c>
      <c r="D18" s="35" t="s">
        <v>145</v>
      </c>
      <c r="E18" s="36">
        <f>('MEMORIAL DE CALCULO'!E15)</f>
        <v>0.05</v>
      </c>
      <c r="F18" s="52"/>
      <c r="G18" s="13"/>
      <c r="H18" s="13"/>
      <c r="I18" s="62"/>
      <c r="J18" s="305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</row>
    <row r="19" spans="1:36" s="61" customFormat="1" x14ac:dyDescent="0.2">
      <c r="A19" s="76"/>
      <c r="B19" s="131"/>
      <c r="C19" s="77" t="s">
        <v>0</v>
      </c>
      <c r="D19" s="76"/>
      <c r="E19" s="78"/>
      <c r="F19" s="79" t="s">
        <v>0</v>
      </c>
      <c r="G19" s="234" t="s">
        <v>97</v>
      </c>
      <c r="H19" s="80">
        <f>SUM(H14:H18)</f>
        <v>0</v>
      </c>
      <c r="I19" s="62"/>
      <c r="J19" s="306">
        <f>(H19)</f>
        <v>0</v>
      </c>
      <c r="K19" s="62"/>
      <c r="L19" s="62"/>
      <c r="M19" s="62"/>
      <c r="N19" s="62"/>
      <c r="O19" s="62"/>
      <c r="P19" s="62"/>
      <c r="Q19" s="62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6" s="61" customFormat="1" x14ac:dyDescent="0.2">
      <c r="A20" s="47" t="s">
        <v>26</v>
      </c>
      <c r="B20" s="242"/>
      <c r="C20" s="105" t="s">
        <v>31</v>
      </c>
      <c r="D20" s="103"/>
      <c r="E20" s="106"/>
      <c r="F20" s="243"/>
      <c r="G20" s="45"/>
      <c r="H20" s="45"/>
      <c r="I20" s="62"/>
      <c r="J20" s="305"/>
      <c r="K20" s="62"/>
      <c r="L20" s="62"/>
      <c r="M20" s="62"/>
      <c r="N20" s="62"/>
      <c r="O20" s="62"/>
      <c r="P20" s="62"/>
      <c r="Q20" s="62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</row>
    <row r="21" spans="1:36" s="61" customFormat="1" ht="33.75" x14ac:dyDescent="0.2">
      <c r="A21" s="43" t="s">
        <v>27</v>
      </c>
      <c r="B21" s="244" t="s">
        <v>204</v>
      </c>
      <c r="C21" s="132" t="s">
        <v>205</v>
      </c>
      <c r="D21" s="35" t="s">
        <v>25</v>
      </c>
      <c r="E21" s="36">
        <f>('MEMORIAL DE CALCULO'!E18)</f>
        <v>30</v>
      </c>
      <c r="F21" s="37"/>
      <c r="G21" s="13"/>
      <c r="H21" s="13"/>
      <c r="I21" s="62"/>
      <c r="J21" s="305"/>
      <c r="K21" s="62"/>
      <c r="L21" s="62"/>
      <c r="M21" s="62"/>
      <c r="N21" s="62"/>
      <c r="O21" s="62"/>
      <c r="P21" s="62"/>
      <c r="Q21" s="62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s="42" customFormat="1" ht="22.5" customHeight="1" x14ac:dyDescent="0.2">
      <c r="A22" s="43" t="s">
        <v>117</v>
      </c>
      <c r="B22" s="244" t="s">
        <v>152</v>
      </c>
      <c r="C22" s="132" t="s">
        <v>153</v>
      </c>
      <c r="D22" s="35" t="s">
        <v>29</v>
      </c>
      <c r="E22" s="36">
        <f>('MEMORIAL DE CALCULO'!E19)</f>
        <v>3.53</v>
      </c>
      <c r="F22" s="52"/>
      <c r="G22" s="13"/>
      <c r="H22" s="13"/>
      <c r="I22" s="62"/>
      <c r="J22" s="305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</row>
    <row r="23" spans="1:36" s="42" customFormat="1" ht="22.5" x14ac:dyDescent="0.2">
      <c r="A23" s="43" t="s">
        <v>149</v>
      </c>
      <c r="B23" s="46" t="s">
        <v>210</v>
      </c>
      <c r="C23" s="63" t="s">
        <v>56</v>
      </c>
      <c r="D23" s="39" t="s">
        <v>21</v>
      </c>
      <c r="E23" s="37">
        <f>('MEMORIAL DE CALCULO'!E22)</f>
        <v>15.22</v>
      </c>
      <c r="F23" s="52"/>
      <c r="G23" s="13"/>
      <c r="H23" s="13"/>
      <c r="I23" s="62"/>
      <c r="J23" s="306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</row>
    <row r="24" spans="1:36" s="42" customFormat="1" ht="11.25" x14ac:dyDescent="0.2">
      <c r="A24" s="43" t="s">
        <v>206</v>
      </c>
      <c r="B24" s="245" t="s">
        <v>160</v>
      </c>
      <c r="C24" s="46" t="s">
        <v>118</v>
      </c>
      <c r="D24" s="35" t="s">
        <v>29</v>
      </c>
      <c r="E24" s="36">
        <f>('MEMORIAL DE CALCULO'!E25)</f>
        <v>3.11</v>
      </c>
      <c r="F24" s="18"/>
      <c r="G24" s="13"/>
      <c r="H24" s="13"/>
      <c r="I24" s="62"/>
      <c r="J24" s="305"/>
      <c r="K24" s="34"/>
      <c r="L24" s="34"/>
      <c r="M24" s="34"/>
      <c r="N24" s="34"/>
      <c r="O24" s="34"/>
      <c r="P24" s="34"/>
      <c r="Q24" s="34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</row>
    <row r="25" spans="1:36" s="86" customFormat="1" x14ac:dyDescent="0.2">
      <c r="A25" s="40" t="s">
        <v>150</v>
      </c>
      <c r="B25" s="245" t="s">
        <v>59</v>
      </c>
      <c r="C25" s="245" t="s">
        <v>58</v>
      </c>
      <c r="D25" s="35" t="s">
        <v>29</v>
      </c>
      <c r="E25" s="36">
        <f>('MEMORIAL DE CALCULO'!E28)</f>
        <v>0.77</v>
      </c>
      <c r="F25" s="19"/>
      <c r="G25" s="13"/>
      <c r="H25" s="13"/>
      <c r="I25" s="34"/>
      <c r="J25" s="307"/>
      <c r="K25" s="23"/>
      <c r="L25" s="23"/>
      <c r="M25" s="23"/>
      <c r="N25" s="23"/>
      <c r="O25" s="23"/>
      <c r="P25" s="23"/>
      <c r="Q25" s="23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s="42" customFormat="1" x14ac:dyDescent="0.2">
      <c r="A26" s="43" t="s">
        <v>151</v>
      </c>
      <c r="B26" s="244" t="s">
        <v>211</v>
      </c>
      <c r="C26" s="132" t="s">
        <v>55</v>
      </c>
      <c r="D26" s="35" t="s">
        <v>29</v>
      </c>
      <c r="E26" s="36">
        <f>('MEMORIAL DE CALCULO'!E29)</f>
        <v>0.77</v>
      </c>
      <c r="F26" s="52"/>
      <c r="G26" s="13"/>
      <c r="H26" s="13"/>
      <c r="I26" s="62"/>
      <c r="J26" s="305"/>
      <c r="K26" s="23"/>
      <c r="L26" s="23"/>
      <c r="M26" s="23"/>
      <c r="N26" s="23"/>
      <c r="O26" s="23"/>
      <c r="P26" s="23"/>
      <c r="Q26" s="23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</row>
    <row r="27" spans="1:36" s="42" customFormat="1" ht="22.5" x14ac:dyDescent="0.2">
      <c r="A27" s="39" t="s">
        <v>207</v>
      </c>
      <c r="B27" s="34" t="s">
        <v>60</v>
      </c>
      <c r="C27" s="50" t="s">
        <v>229</v>
      </c>
      <c r="D27" s="35" t="s">
        <v>29</v>
      </c>
      <c r="E27" s="36">
        <f>('MEMORIAL DE CALCULO'!E30)</f>
        <v>3.32</v>
      </c>
      <c r="F27" s="65"/>
      <c r="G27" s="13"/>
      <c r="H27" s="13"/>
      <c r="I27" s="62"/>
      <c r="J27" s="305"/>
      <c r="K27" s="23"/>
      <c r="L27" s="23"/>
      <c r="M27" s="23"/>
      <c r="N27" s="23"/>
      <c r="O27" s="23"/>
      <c r="P27" s="23"/>
      <c r="Q27" s="23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</row>
    <row r="28" spans="1:36" x14ac:dyDescent="0.2">
      <c r="A28" s="76"/>
      <c r="B28" s="131"/>
      <c r="C28" s="77" t="s">
        <v>0</v>
      </c>
      <c r="D28" s="76"/>
      <c r="E28" s="78"/>
      <c r="F28" s="79" t="s">
        <v>0</v>
      </c>
      <c r="G28" s="234" t="s">
        <v>97</v>
      </c>
      <c r="H28" s="80">
        <f>SUM(H21:H27)</f>
        <v>0</v>
      </c>
      <c r="J28" s="306">
        <f>(H28+J19)</f>
        <v>0</v>
      </c>
    </row>
    <row r="29" spans="1:36" x14ac:dyDescent="0.2">
      <c r="A29" s="87" t="s">
        <v>91</v>
      </c>
      <c r="B29" s="88"/>
      <c r="C29" s="89" t="s">
        <v>126</v>
      </c>
      <c r="D29" s="235"/>
      <c r="E29" s="236"/>
      <c r="F29" s="90"/>
      <c r="G29" s="237"/>
      <c r="H29" s="237"/>
      <c r="J29" s="305"/>
    </row>
    <row r="30" spans="1:36" x14ac:dyDescent="0.2">
      <c r="A30" s="55" t="s">
        <v>28</v>
      </c>
      <c r="B30" s="41"/>
      <c r="C30" s="89" t="s">
        <v>208</v>
      </c>
      <c r="D30" s="235"/>
      <c r="E30" s="236"/>
      <c r="F30" s="90"/>
      <c r="G30" s="237"/>
      <c r="H30" s="237"/>
      <c r="J30" s="305"/>
    </row>
    <row r="31" spans="1:36" s="42" customFormat="1" ht="11.25" x14ac:dyDescent="0.2">
      <c r="A31" s="39" t="s">
        <v>154</v>
      </c>
      <c r="B31" s="41" t="s">
        <v>66</v>
      </c>
      <c r="C31" s="41" t="str">
        <f>('MEMORIAL DE CALCULO'!C34)</f>
        <v>BLOCO PRÉ MOLDADO 0,60X0,60X0,20M (12 UNIDADES)</v>
      </c>
      <c r="D31" s="35" t="s">
        <v>132</v>
      </c>
      <c r="E31" s="36">
        <f>('MEMORIAL DE CALCULO'!E34)</f>
        <v>12</v>
      </c>
      <c r="F31" s="52"/>
      <c r="G31" s="13"/>
      <c r="H31" s="13"/>
      <c r="I31" s="62"/>
      <c r="J31" s="305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</row>
    <row r="32" spans="1:36" x14ac:dyDescent="0.2">
      <c r="A32" s="46" t="s">
        <v>155</v>
      </c>
      <c r="B32" s="41" t="s">
        <v>68</v>
      </c>
      <c r="C32" s="246" t="str">
        <f>('MEMORIAL DE CALCULO'!C35)</f>
        <v>L01 LAJE PRÉ-MOLDADA 1,35 X 3,40M (S=4,59m2)</v>
      </c>
      <c r="D32" s="35" t="s">
        <v>21</v>
      </c>
      <c r="E32" s="247">
        <f>('MEMORIAL DE CALCULO'!E35)</f>
        <v>4.59</v>
      </c>
      <c r="F32" s="52"/>
      <c r="G32" s="13"/>
      <c r="H32" s="13"/>
      <c r="J32" s="305"/>
    </row>
    <row r="33" spans="1:36" x14ac:dyDescent="0.2">
      <c r="A33" s="46" t="s">
        <v>361</v>
      </c>
      <c r="B33" s="41" t="s">
        <v>68</v>
      </c>
      <c r="C33" s="246" t="str">
        <f>('MEMORIAL DE CALCULO'!C36)</f>
        <v>L02 LAJE PRÉ-MOLDADA 1,99 X 3,40M (S=6,77m2)</v>
      </c>
      <c r="D33" s="35" t="s">
        <v>21</v>
      </c>
      <c r="E33" s="247">
        <f>('MEMORIAL DE CALCULO'!E36)</f>
        <v>6.77</v>
      </c>
      <c r="F33" s="52"/>
      <c r="G33" s="13"/>
      <c r="H33" s="13"/>
      <c r="J33" s="305"/>
    </row>
    <row r="34" spans="1:36" x14ac:dyDescent="0.2">
      <c r="A34" s="46" t="s">
        <v>362</v>
      </c>
      <c r="B34" s="41" t="s">
        <v>68</v>
      </c>
      <c r="C34" s="246" t="str">
        <f>('MEMORIAL DE CALCULO'!C37)</f>
        <v>L03 LAJE PRÉ-MOLDADA 1,99 X 3,40M (S=6,77m2)</v>
      </c>
      <c r="D34" s="35" t="s">
        <v>21</v>
      </c>
      <c r="E34" s="247">
        <f>('MEMORIAL DE CALCULO'!E37)</f>
        <v>6.77</v>
      </c>
      <c r="F34" s="52"/>
      <c r="G34" s="13"/>
      <c r="H34" s="13"/>
      <c r="J34" s="305"/>
    </row>
    <row r="35" spans="1:36" s="61" customFormat="1" x14ac:dyDescent="0.2">
      <c r="A35" s="76"/>
      <c r="B35" s="131"/>
      <c r="C35" s="77" t="s">
        <v>0</v>
      </c>
      <c r="D35" s="76"/>
      <c r="E35" s="78"/>
      <c r="F35" s="79" t="s">
        <v>0</v>
      </c>
      <c r="G35" s="234" t="s">
        <v>97</v>
      </c>
      <c r="H35" s="80">
        <f>SUM(H31:H34)</f>
        <v>0</v>
      </c>
      <c r="I35" s="62"/>
      <c r="J35" s="306">
        <f>(H35+J28)</f>
        <v>0</v>
      </c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  <row r="36" spans="1:36" s="61" customFormat="1" x14ac:dyDescent="0.2">
      <c r="A36" s="47" t="s">
        <v>30</v>
      </c>
      <c r="B36" s="82"/>
      <c r="C36" s="57" t="s">
        <v>61</v>
      </c>
      <c r="D36" s="83"/>
      <c r="E36" s="84"/>
      <c r="F36" s="85"/>
      <c r="G36" s="45"/>
      <c r="H36" s="45"/>
      <c r="I36" s="62"/>
      <c r="J36" s="305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</row>
    <row r="37" spans="1:36" s="61" customFormat="1" ht="22.5" x14ac:dyDescent="0.2">
      <c r="A37" s="39" t="s">
        <v>32</v>
      </c>
      <c r="B37" s="39" t="s">
        <v>67</v>
      </c>
      <c r="C37" s="63" t="s">
        <v>240</v>
      </c>
      <c r="D37" s="35" t="s">
        <v>21</v>
      </c>
      <c r="E37" s="36">
        <f>('MEMORIAL DE CALCULO'!E40)</f>
        <v>84.72</v>
      </c>
      <c r="F37" s="13"/>
      <c r="G37" s="13"/>
      <c r="H37" s="13"/>
      <c r="I37" s="62"/>
      <c r="J37" s="305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</row>
    <row r="38" spans="1:36" s="61" customFormat="1" x14ac:dyDescent="0.2">
      <c r="A38" s="76"/>
      <c r="B38" s="131"/>
      <c r="C38" s="77" t="s">
        <v>0</v>
      </c>
      <c r="D38" s="76"/>
      <c r="E38" s="78"/>
      <c r="F38" s="79" t="s">
        <v>0</v>
      </c>
      <c r="G38" s="234" t="s">
        <v>97</v>
      </c>
      <c r="H38" s="80">
        <f>SUM(H37)</f>
        <v>0</v>
      </c>
      <c r="I38" s="62"/>
      <c r="J38" s="306">
        <f>(H38+J35)</f>
        <v>0</v>
      </c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1:36" s="61" customFormat="1" x14ac:dyDescent="0.2">
      <c r="A39" s="47" t="s">
        <v>33</v>
      </c>
      <c r="B39" s="82"/>
      <c r="C39" s="57" t="s">
        <v>41</v>
      </c>
      <c r="D39" s="83"/>
      <c r="E39" s="84"/>
      <c r="F39" s="85"/>
      <c r="G39" s="45"/>
      <c r="H39" s="45"/>
      <c r="I39" s="62"/>
      <c r="J39" s="305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1:36" s="248" customFormat="1" ht="33.75" x14ac:dyDescent="0.2">
      <c r="A40" s="40" t="s">
        <v>34</v>
      </c>
      <c r="B40" s="35" t="s">
        <v>212</v>
      </c>
      <c r="C40" s="132" t="s">
        <v>213</v>
      </c>
      <c r="D40" s="35" t="s">
        <v>17</v>
      </c>
      <c r="E40" s="38">
        <f>('MEMORIAL DE CALCULO'!E43)</f>
        <v>272.55</v>
      </c>
      <c r="F40" s="38"/>
      <c r="G40" s="13"/>
      <c r="H40" s="13"/>
      <c r="I40" s="34"/>
      <c r="J40" s="307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8"/>
    </row>
    <row r="41" spans="1:36" s="61" customFormat="1" ht="24" customHeight="1" x14ac:dyDescent="0.2">
      <c r="A41" s="43" t="s">
        <v>35</v>
      </c>
      <c r="B41" s="244" t="s">
        <v>253</v>
      </c>
      <c r="C41" s="132" t="s">
        <v>254</v>
      </c>
      <c r="D41" s="35" t="s">
        <v>21</v>
      </c>
      <c r="E41" s="36">
        <f>('MEMORIAL DE CALCULO'!E44)</f>
        <v>40.200000000000003</v>
      </c>
      <c r="F41" s="13"/>
      <c r="G41" s="13"/>
      <c r="H41" s="13"/>
      <c r="I41" s="62"/>
      <c r="J41" s="305"/>
      <c r="K41" s="62"/>
      <c r="L41" s="62"/>
      <c r="M41" s="62"/>
      <c r="N41" s="62"/>
      <c r="O41" s="62"/>
      <c r="P41" s="62"/>
      <c r="Q41" s="62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</row>
    <row r="42" spans="1:36" s="61" customFormat="1" ht="22.5" x14ac:dyDescent="0.2">
      <c r="A42" s="43" t="s">
        <v>36</v>
      </c>
      <c r="B42" s="46" t="s">
        <v>65</v>
      </c>
      <c r="C42" s="63" t="s">
        <v>230</v>
      </c>
      <c r="D42" s="35" t="s">
        <v>25</v>
      </c>
      <c r="E42" s="36">
        <f>('MEMORIAL DE CALCULO'!E45)</f>
        <v>17.920000000000002</v>
      </c>
      <c r="F42" s="13"/>
      <c r="G42" s="13"/>
      <c r="H42" s="13"/>
      <c r="I42" s="62"/>
      <c r="J42" s="305"/>
      <c r="K42" s="62"/>
      <c r="L42" s="62"/>
      <c r="M42" s="62"/>
      <c r="N42" s="62"/>
      <c r="O42" s="62"/>
      <c r="P42" s="62"/>
      <c r="Q42" s="6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</row>
    <row r="43" spans="1:36" s="61" customFormat="1" x14ac:dyDescent="0.2">
      <c r="A43" s="76"/>
      <c r="B43" s="131"/>
      <c r="C43" s="77" t="s">
        <v>0</v>
      </c>
      <c r="D43" s="76"/>
      <c r="E43" s="78"/>
      <c r="F43" s="79" t="s">
        <v>0</v>
      </c>
      <c r="G43" s="234" t="s">
        <v>97</v>
      </c>
      <c r="H43" s="80">
        <f>SUM(H40:H42)</f>
        <v>0</v>
      </c>
      <c r="I43" s="62"/>
      <c r="J43" s="306">
        <f>(H43+J38)</f>
        <v>0</v>
      </c>
      <c r="K43" s="62"/>
      <c r="L43" s="62"/>
      <c r="M43" s="62"/>
      <c r="N43" s="62"/>
      <c r="O43" s="62"/>
      <c r="P43" s="62"/>
      <c r="Q43" s="6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</row>
    <row r="44" spans="1:36" s="42" customFormat="1" ht="11.25" x14ac:dyDescent="0.2">
      <c r="A44" s="47" t="s">
        <v>37</v>
      </c>
      <c r="B44" s="82"/>
      <c r="C44" s="57" t="s">
        <v>121</v>
      </c>
      <c r="D44" s="39"/>
      <c r="E44" s="36"/>
      <c r="F44" s="37"/>
      <c r="G44" s="38"/>
      <c r="H44" s="38"/>
      <c r="I44" s="62"/>
      <c r="J44" s="305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</row>
    <row r="45" spans="1:36" s="42" customFormat="1" ht="23.25" customHeight="1" x14ac:dyDescent="0.2">
      <c r="A45" s="39" t="s">
        <v>38</v>
      </c>
      <c r="B45" s="43" t="s">
        <v>257</v>
      </c>
      <c r="C45" s="249" t="s">
        <v>258</v>
      </c>
      <c r="D45" s="39" t="s">
        <v>18</v>
      </c>
      <c r="E45" s="36">
        <f>('MEMORIAL DE CALCULO'!E48)</f>
        <v>2</v>
      </c>
      <c r="F45" s="37"/>
      <c r="G45" s="13"/>
      <c r="H45" s="13"/>
      <c r="I45" s="62"/>
      <c r="J45" s="305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</row>
    <row r="46" spans="1:36" s="42" customFormat="1" ht="11.25" x14ac:dyDescent="0.2">
      <c r="A46" s="39" t="s">
        <v>39</v>
      </c>
      <c r="B46" s="62" t="s">
        <v>133</v>
      </c>
      <c r="C46" s="63" t="s">
        <v>336</v>
      </c>
      <c r="D46" s="39" t="s">
        <v>18</v>
      </c>
      <c r="E46" s="36">
        <f>('MEMORIAL DE CALCULO'!E49)</f>
        <v>1</v>
      </c>
      <c r="F46" s="37"/>
      <c r="G46" s="13"/>
      <c r="H46" s="13"/>
      <c r="I46" s="62"/>
      <c r="J46" s="305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</row>
    <row r="47" spans="1:36" s="42" customFormat="1" ht="22.5" x14ac:dyDescent="0.2">
      <c r="A47" s="39" t="s">
        <v>62</v>
      </c>
      <c r="B47" s="46" t="s">
        <v>259</v>
      </c>
      <c r="C47" s="50" t="s">
        <v>260</v>
      </c>
      <c r="D47" s="39" t="s">
        <v>21</v>
      </c>
      <c r="E47" s="36">
        <f>('MEMORIAL DE CALCULO'!E50)</f>
        <v>1.5</v>
      </c>
      <c r="F47" s="37"/>
      <c r="G47" s="13"/>
      <c r="H47" s="13"/>
      <c r="I47" s="62"/>
      <c r="J47" s="305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</row>
    <row r="48" spans="1:36" s="42" customFormat="1" ht="22.5" x14ac:dyDescent="0.2">
      <c r="A48" s="39" t="s">
        <v>64</v>
      </c>
      <c r="B48" s="62" t="s">
        <v>261</v>
      </c>
      <c r="C48" s="50" t="s">
        <v>262</v>
      </c>
      <c r="D48" s="39" t="s">
        <v>21</v>
      </c>
      <c r="E48" s="36">
        <f>('MEMORIAL DE CALCULO'!E51)</f>
        <v>0.36</v>
      </c>
      <c r="F48" s="37"/>
      <c r="G48" s="13"/>
      <c r="H48" s="13"/>
      <c r="I48" s="62"/>
      <c r="J48" s="305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</row>
    <row r="49" spans="1:36" s="42" customFormat="1" ht="11.25" x14ac:dyDescent="0.2">
      <c r="A49" s="138"/>
      <c r="B49" s="131"/>
      <c r="C49" s="131"/>
      <c r="D49" s="138"/>
      <c r="E49" s="139"/>
      <c r="F49" s="79"/>
      <c r="G49" s="234" t="s">
        <v>97</v>
      </c>
      <c r="H49" s="80">
        <f>SUM(H45:H48)</f>
        <v>0</v>
      </c>
      <c r="I49" s="62"/>
      <c r="J49" s="306">
        <f>(H49+J43)</f>
        <v>0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</row>
    <row r="50" spans="1:36" s="61" customFormat="1" x14ac:dyDescent="0.2">
      <c r="A50" s="47" t="s">
        <v>40</v>
      </c>
      <c r="B50" s="82"/>
      <c r="C50" s="57" t="s">
        <v>93</v>
      </c>
      <c r="D50" s="83"/>
      <c r="E50" s="84"/>
      <c r="F50" s="85"/>
      <c r="G50" s="45"/>
      <c r="H50" s="45"/>
      <c r="I50" s="62"/>
      <c r="J50" s="305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</row>
    <row r="51" spans="1:36" s="61" customFormat="1" ht="26.25" customHeight="1" x14ac:dyDescent="0.2">
      <c r="A51" s="39" t="s">
        <v>119</v>
      </c>
      <c r="B51" s="46" t="s">
        <v>267</v>
      </c>
      <c r="C51" s="63" t="s">
        <v>70</v>
      </c>
      <c r="D51" s="35" t="s">
        <v>21</v>
      </c>
      <c r="E51" s="36">
        <f>('MEMORIAL DE CALCULO'!E55)</f>
        <v>24.64</v>
      </c>
      <c r="F51" s="13"/>
      <c r="G51" s="13"/>
      <c r="H51" s="13"/>
      <c r="I51" s="62"/>
      <c r="J51" s="305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</row>
    <row r="52" spans="1:36" s="61" customFormat="1" x14ac:dyDescent="0.2">
      <c r="A52" s="92"/>
      <c r="B52" s="93"/>
      <c r="C52" s="77" t="s">
        <v>0</v>
      </c>
      <c r="D52" s="76"/>
      <c r="E52" s="78"/>
      <c r="F52" s="79" t="s">
        <v>0</v>
      </c>
      <c r="G52" s="234" t="s">
        <v>97</v>
      </c>
      <c r="H52" s="80">
        <f>SUM(H51:H51)</f>
        <v>0</v>
      </c>
      <c r="I52" s="62"/>
      <c r="J52" s="306">
        <f>(H52+J49)</f>
        <v>0</v>
      </c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</row>
    <row r="53" spans="1:36" s="61" customFormat="1" x14ac:dyDescent="0.2">
      <c r="A53" s="94" t="s">
        <v>42</v>
      </c>
      <c r="B53" s="95"/>
      <c r="C53" s="57" t="s">
        <v>94</v>
      </c>
      <c r="D53" s="83"/>
      <c r="E53" s="84"/>
      <c r="F53" s="85"/>
      <c r="G53" s="45"/>
      <c r="H53" s="45"/>
      <c r="I53" s="62"/>
      <c r="J53" s="305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</row>
    <row r="54" spans="1:36" s="61" customFormat="1" x14ac:dyDescent="0.2">
      <c r="A54" s="33" t="s">
        <v>43</v>
      </c>
      <c r="B54" s="46" t="s">
        <v>57</v>
      </c>
      <c r="C54" s="46" t="s">
        <v>71</v>
      </c>
      <c r="D54" s="35" t="s">
        <v>21</v>
      </c>
      <c r="E54" s="36">
        <f>('MEMORIAL DE CALCULO'!E58)</f>
        <v>25.45</v>
      </c>
      <c r="F54" s="13"/>
      <c r="G54" s="13"/>
      <c r="H54" s="13"/>
      <c r="I54" s="62"/>
      <c r="J54" s="305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</row>
    <row r="55" spans="1:36" s="61" customFormat="1" ht="27.75" customHeight="1" x14ac:dyDescent="0.2">
      <c r="A55" s="33" t="s">
        <v>44</v>
      </c>
      <c r="B55" s="46" t="s">
        <v>217</v>
      </c>
      <c r="C55" s="63" t="s">
        <v>218</v>
      </c>
      <c r="D55" s="35" t="s">
        <v>21</v>
      </c>
      <c r="E55" s="36">
        <f>('MEMORIAL DE CALCULO'!E58)</f>
        <v>25.45</v>
      </c>
      <c r="F55" s="13"/>
      <c r="G55" s="13"/>
      <c r="H55" s="13"/>
      <c r="I55" s="62"/>
      <c r="J55" s="305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</row>
    <row r="56" spans="1:36" s="42" customFormat="1" ht="35.25" customHeight="1" x14ac:dyDescent="0.2">
      <c r="A56" s="33" t="s">
        <v>45</v>
      </c>
      <c r="B56" s="62" t="s">
        <v>265</v>
      </c>
      <c r="C56" s="63" t="s">
        <v>266</v>
      </c>
      <c r="D56" s="35" t="s">
        <v>21</v>
      </c>
      <c r="E56" s="36">
        <f>('MEMORIAL DE CALCULO'!E60)</f>
        <v>25.45</v>
      </c>
      <c r="F56" s="13"/>
      <c r="G56" s="13"/>
      <c r="H56" s="13"/>
      <c r="I56" s="62"/>
      <c r="J56" s="305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</row>
    <row r="57" spans="1:36" s="61" customFormat="1" ht="24.75" customHeight="1" x14ac:dyDescent="0.2">
      <c r="A57" s="33" t="s">
        <v>46</v>
      </c>
      <c r="B57" s="46" t="s">
        <v>221</v>
      </c>
      <c r="C57" s="63" t="s">
        <v>222</v>
      </c>
      <c r="D57" s="35" t="s">
        <v>50</v>
      </c>
      <c r="E57" s="36">
        <f>('MEMORIAL DE CALCULO'!E61)</f>
        <v>21.3</v>
      </c>
      <c r="F57" s="13"/>
      <c r="G57" s="13"/>
      <c r="H57" s="13"/>
      <c r="I57" s="62"/>
      <c r="J57" s="305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</row>
    <row r="58" spans="1:36" s="61" customFormat="1" x14ac:dyDescent="0.2">
      <c r="A58" s="92"/>
      <c r="B58" s="93"/>
      <c r="C58" s="77" t="s">
        <v>0</v>
      </c>
      <c r="D58" s="76"/>
      <c r="E58" s="78"/>
      <c r="F58" s="79" t="s">
        <v>0</v>
      </c>
      <c r="G58" s="234" t="s">
        <v>97</v>
      </c>
      <c r="H58" s="80">
        <f>SUM(H54:H57)</f>
        <v>0</v>
      </c>
      <c r="I58" s="62"/>
      <c r="J58" s="306">
        <f>(H58+J52)</f>
        <v>0</v>
      </c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</row>
    <row r="59" spans="1:36" s="61" customFormat="1" x14ac:dyDescent="0.2">
      <c r="A59" s="94" t="s">
        <v>47</v>
      </c>
      <c r="B59" s="95"/>
      <c r="C59" s="57" t="s">
        <v>51</v>
      </c>
      <c r="D59" s="83"/>
      <c r="E59" s="84"/>
      <c r="F59" s="85"/>
      <c r="G59" s="45"/>
      <c r="H59" s="45"/>
      <c r="I59" s="62"/>
      <c r="J59" s="305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</row>
    <row r="60" spans="1:36" s="97" customFormat="1" x14ac:dyDescent="0.2">
      <c r="A60" s="96" t="s">
        <v>48</v>
      </c>
      <c r="B60" s="54"/>
      <c r="C60" s="53" t="s">
        <v>122</v>
      </c>
      <c r="D60" s="53" t="s">
        <v>0</v>
      </c>
      <c r="E60" s="56" t="s">
        <v>0</v>
      </c>
      <c r="F60" s="20" t="s">
        <v>0</v>
      </c>
      <c r="G60" s="20"/>
      <c r="H60" s="20"/>
      <c r="I60" s="114"/>
      <c r="J60" s="306"/>
      <c r="K60" s="309"/>
      <c r="L60" s="309"/>
      <c r="M60" s="309"/>
      <c r="N60" s="309"/>
      <c r="O60" s="309"/>
      <c r="P60" s="309"/>
      <c r="Q60" s="309"/>
      <c r="R60" s="309"/>
      <c r="S60" s="309"/>
      <c r="T60" s="309"/>
      <c r="U60" s="309"/>
      <c r="V60" s="309"/>
      <c r="W60" s="309"/>
      <c r="X60" s="309"/>
      <c r="Y60" s="309"/>
      <c r="Z60" s="309"/>
      <c r="AA60" s="309"/>
      <c r="AB60" s="309"/>
      <c r="AC60" s="309"/>
      <c r="AD60" s="309"/>
      <c r="AE60" s="309"/>
      <c r="AF60" s="309"/>
      <c r="AG60" s="309"/>
      <c r="AH60" s="309"/>
      <c r="AI60" s="309"/>
      <c r="AJ60" s="309"/>
    </row>
    <row r="61" spans="1:36" s="61" customFormat="1" x14ac:dyDescent="0.2">
      <c r="A61" s="250" t="s">
        <v>281</v>
      </c>
      <c r="B61" s="244" t="s">
        <v>157</v>
      </c>
      <c r="C61" s="46" t="s">
        <v>125</v>
      </c>
      <c r="D61" s="35" t="s">
        <v>21</v>
      </c>
      <c r="E61" s="36">
        <f>('MEMORIAL DE CALCULO'!E66)</f>
        <v>88.82</v>
      </c>
      <c r="F61" s="13"/>
      <c r="G61" s="13"/>
      <c r="H61" s="13"/>
      <c r="I61" s="62"/>
      <c r="J61" s="305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</row>
    <row r="62" spans="1:36" s="61" customFormat="1" ht="22.5" x14ac:dyDescent="0.2">
      <c r="A62" s="250" t="s">
        <v>282</v>
      </c>
      <c r="B62" s="46" t="s">
        <v>74</v>
      </c>
      <c r="C62" s="63" t="s">
        <v>124</v>
      </c>
      <c r="D62" s="35" t="s">
        <v>21</v>
      </c>
      <c r="E62" s="36">
        <f>('MEMORIAL DE CALCULO'!E67)</f>
        <v>88.82</v>
      </c>
      <c r="F62" s="13"/>
      <c r="G62" s="13"/>
      <c r="H62" s="13"/>
      <c r="I62" s="62"/>
      <c r="J62" s="305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</row>
    <row r="63" spans="1:36" s="61" customFormat="1" x14ac:dyDescent="0.2">
      <c r="A63" s="33"/>
      <c r="B63" s="46"/>
      <c r="C63" s="41"/>
      <c r="D63" s="35"/>
      <c r="E63" s="37"/>
      <c r="F63" s="13"/>
      <c r="G63" s="59"/>
      <c r="H63" s="20"/>
      <c r="I63" s="310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</row>
    <row r="64" spans="1:36" s="97" customFormat="1" x14ac:dyDescent="0.2">
      <c r="A64" s="54" t="s">
        <v>49</v>
      </c>
      <c r="B64" s="54"/>
      <c r="C64" s="57" t="s">
        <v>123</v>
      </c>
      <c r="D64" s="53" t="s">
        <v>0</v>
      </c>
      <c r="E64" s="56" t="s">
        <v>0</v>
      </c>
      <c r="F64" s="20"/>
      <c r="G64" s="20"/>
      <c r="H64" s="20"/>
      <c r="I64" s="114"/>
      <c r="J64" s="306"/>
      <c r="K64" s="309"/>
      <c r="L64" s="309"/>
      <c r="M64" s="309"/>
      <c r="N64" s="309"/>
      <c r="O64" s="309"/>
      <c r="P64" s="309"/>
      <c r="Q64" s="309"/>
      <c r="R64" s="309"/>
      <c r="S64" s="309"/>
      <c r="T64" s="309"/>
      <c r="U64" s="309"/>
      <c r="V64" s="309"/>
      <c r="W64" s="309"/>
      <c r="X64" s="309"/>
      <c r="Y64" s="309"/>
      <c r="Z64" s="309"/>
      <c r="AA64" s="309"/>
      <c r="AB64" s="309"/>
      <c r="AC64" s="309"/>
      <c r="AD64" s="309"/>
      <c r="AE64" s="309"/>
      <c r="AF64" s="309"/>
      <c r="AG64" s="309"/>
      <c r="AH64" s="309"/>
      <c r="AI64" s="309"/>
      <c r="AJ64" s="309"/>
    </row>
    <row r="65" spans="1:36" s="61" customFormat="1" x14ac:dyDescent="0.2">
      <c r="A65" s="33" t="s">
        <v>283</v>
      </c>
      <c r="B65" s="244" t="s">
        <v>157</v>
      </c>
      <c r="C65" s="46" t="s">
        <v>125</v>
      </c>
      <c r="D65" s="35" t="s">
        <v>21</v>
      </c>
      <c r="E65" s="36">
        <f>('MEMORIAL DE CALCULO'!E70)</f>
        <v>58.09</v>
      </c>
      <c r="F65" s="13"/>
      <c r="G65" s="13"/>
      <c r="H65" s="13"/>
      <c r="I65" s="62"/>
      <c r="J65" s="305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</row>
    <row r="66" spans="1:36" s="61" customFormat="1" x14ac:dyDescent="0.2">
      <c r="A66" s="33" t="s">
        <v>284</v>
      </c>
      <c r="B66" s="46" t="s">
        <v>74</v>
      </c>
      <c r="C66" s="46" t="s">
        <v>140</v>
      </c>
      <c r="D66" s="35" t="s">
        <v>21</v>
      </c>
      <c r="E66" s="36">
        <f>('MEMORIAL DE CALCULO'!E73)</f>
        <v>58.09</v>
      </c>
      <c r="F66" s="13"/>
      <c r="G66" s="13"/>
      <c r="H66" s="13"/>
      <c r="I66" s="62"/>
      <c r="J66" s="305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</row>
    <row r="67" spans="1:36" s="61" customFormat="1" x14ac:dyDescent="0.2">
      <c r="A67" s="33"/>
      <c r="B67" s="46"/>
      <c r="C67" s="50"/>
      <c r="D67" s="35"/>
      <c r="E67" s="36"/>
      <c r="F67" s="13"/>
      <c r="G67" s="20" t="s">
        <v>97</v>
      </c>
      <c r="H67" s="20">
        <f>SUM(H65:H66)</f>
        <v>0</v>
      </c>
      <c r="I67" s="62"/>
      <c r="J67" s="305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</row>
    <row r="68" spans="1:36" s="61" customFormat="1" x14ac:dyDescent="0.2">
      <c r="A68" s="92" t="s">
        <v>0</v>
      </c>
      <c r="B68" s="93"/>
      <c r="C68" s="77" t="s">
        <v>0</v>
      </c>
      <c r="D68" s="76"/>
      <c r="E68" s="78"/>
      <c r="F68" s="79" t="s">
        <v>0</v>
      </c>
      <c r="G68" s="234" t="s">
        <v>97</v>
      </c>
      <c r="H68" s="80">
        <f>(H67+H63)</f>
        <v>0</v>
      </c>
      <c r="I68" s="62"/>
      <c r="J68" s="306">
        <f>(H68+J58)</f>
        <v>0</v>
      </c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</row>
    <row r="69" spans="1:36" s="61" customFormat="1" x14ac:dyDescent="0.2">
      <c r="A69" s="94" t="s">
        <v>99</v>
      </c>
      <c r="B69" s="95"/>
      <c r="C69" s="57" t="s">
        <v>350</v>
      </c>
      <c r="D69" s="83"/>
      <c r="E69" s="84"/>
      <c r="F69" s="85"/>
      <c r="G69" s="45"/>
      <c r="H69" s="45"/>
      <c r="I69" s="62"/>
      <c r="J69" s="305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</row>
    <row r="70" spans="1:36" s="61" customFormat="1" ht="33.75" x14ac:dyDescent="0.2">
      <c r="A70" s="251" t="s">
        <v>131</v>
      </c>
      <c r="B70" s="62" t="s">
        <v>158</v>
      </c>
      <c r="C70" s="252" t="s">
        <v>159</v>
      </c>
      <c r="D70" s="39" t="s">
        <v>18</v>
      </c>
      <c r="E70" s="37">
        <f>('MEMORIAL DE CALCULO'!E78)</f>
        <v>1</v>
      </c>
      <c r="F70" s="13"/>
      <c r="G70" s="13"/>
      <c r="H70" s="13"/>
      <c r="I70" s="62"/>
      <c r="J70" s="305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</row>
    <row r="71" spans="1:36" s="61" customFormat="1" ht="34.5" customHeight="1" x14ac:dyDescent="0.2">
      <c r="A71" s="251" t="s">
        <v>129</v>
      </c>
      <c r="B71" s="46" t="s">
        <v>263</v>
      </c>
      <c r="C71" s="252" t="s">
        <v>264</v>
      </c>
      <c r="D71" s="39" t="s">
        <v>18</v>
      </c>
      <c r="E71" s="37">
        <f>('MEMORIAL DE CALCULO'!E79)</f>
        <v>1</v>
      </c>
      <c r="F71" s="13"/>
      <c r="G71" s="13"/>
      <c r="H71" s="13"/>
      <c r="I71" s="62"/>
      <c r="J71" s="305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</row>
    <row r="72" spans="1:36" s="61" customFormat="1" ht="21.75" customHeight="1" x14ac:dyDescent="0.2">
      <c r="A72" s="33" t="s">
        <v>130</v>
      </c>
      <c r="B72" s="46" t="s">
        <v>135</v>
      </c>
      <c r="C72" s="63" t="s">
        <v>256</v>
      </c>
      <c r="D72" s="35" t="s">
        <v>18</v>
      </c>
      <c r="E72" s="36">
        <f>('MEMORIAL DE CALCULO'!E80)</f>
        <v>1</v>
      </c>
      <c r="F72" s="13"/>
      <c r="G72" s="13"/>
      <c r="H72" s="13"/>
      <c r="I72" s="62"/>
      <c r="J72" s="305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</row>
    <row r="73" spans="1:36" s="61" customFormat="1" x14ac:dyDescent="0.2">
      <c r="A73" s="33" t="s">
        <v>285</v>
      </c>
      <c r="B73" s="46" t="s">
        <v>88</v>
      </c>
      <c r="C73" s="46" t="s">
        <v>89</v>
      </c>
      <c r="D73" s="35" t="s">
        <v>18</v>
      </c>
      <c r="E73" s="36">
        <f>('MEMORIAL DE CALCULO'!E81)</f>
        <v>1</v>
      </c>
      <c r="F73" s="13"/>
      <c r="G73" s="13"/>
      <c r="H73" s="13"/>
      <c r="I73" s="62"/>
      <c r="J73" s="305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</row>
    <row r="74" spans="1:36" s="61" customFormat="1" x14ac:dyDescent="0.2">
      <c r="A74" s="92"/>
      <c r="B74" s="93"/>
      <c r="C74" s="77" t="s">
        <v>0</v>
      </c>
      <c r="D74" s="76"/>
      <c r="E74" s="78" t="s">
        <v>0</v>
      </c>
      <c r="F74" s="79" t="s">
        <v>0</v>
      </c>
      <c r="G74" s="234" t="s">
        <v>97</v>
      </c>
      <c r="H74" s="80">
        <f>SUM(H70:H73)</f>
        <v>0</v>
      </c>
      <c r="I74" s="62"/>
      <c r="J74" s="306">
        <f>(H74+J68)</f>
        <v>0</v>
      </c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</row>
    <row r="75" spans="1:36" s="42" customFormat="1" ht="11.25" x14ac:dyDescent="0.2">
      <c r="A75" s="53" t="s">
        <v>75</v>
      </c>
      <c r="B75" s="40"/>
      <c r="C75" s="57" t="s">
        <v>238</v>
      </c>
      <c r="D75" s="39"/>
      <c r="E75" s="36"/>
      <c r="F75" s="58"/>
      <c r="G75" s="59"/>
      <c r="H75" s="59"/>
      <c r="I75" s="62"/>
      <c r="J75" s="305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</row>
    <row r="76" spans="1:36" s="61" customFormat="1" x14ac:dyDescent="0.2">
      <c r="A76" s="94" t="s">
        <v>100</v>
      </c>
      <c r="B76" s="95"/>
      <c r="C76" s="57" t="s">
        <v>223</v>
      </c>
      <c r="D76" s="83"/>
      <c r="E76" s="84"/>
      <c r="F76" s="85"/>
      <c r="G76" s="45"/>
      <c r="H76" s="45"/>
      <c r="I76" s="62"/>
      <c r="J76" s="305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</row>
    <row r="77" spans="1:36" s="61" customFormat="1" ht="22.5" x14ac:dyDescent="0.2">
      <c r="A77" s="250" t="s">
        <v>286</v>
      </c>
      <c r="B77" s="46" t="s">
        <v>80</v>
      </c>
      <c r="C77" s="63" t="s">
        <v>161</v>
      </c>
      <c r="D77" s="35" t="s">
        <v>25</v>
      </c>
      <c r="E77" s="36">
        <f>('MEMORIAL DE CALCULO'!E85)</f>
        <v>14</v>
      </c>
      <c r="F77" s="13"/>
      <c r="G77" s="13"/>
      <c r="H77" s="13"/>
      <c r="I77" s="62"/>
      <c r="J77" s="305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</row>
    <row r="78" spans="1:36" s="61" customFormat="1" ht="22.5" x14ac:dyDescent="0.2">
      <c r="A78" s="250" t="s">
        <v>287</v>
      </c>
      <c r="B78" s="46" t="s">
        <v>162</v>
      </c>
      <c r="C78" s="48" t="s">
        <v>163</v>
      </c>
      <c r="D78" s="35" t="s">
        <v>15</v>
      </c>
      <c r="E78" s="36">
        <f>('MEMORIAL DE CALCULO'!E89)</f>
        <v>6</v>
      </c>
      <c r="F78" s="13"/>
      <c r="G78" s="13"/>
      <c r="H78" s="13"/>
      <c r="I78" s="62"/>
      <c r="J78" s="305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</row>
    <row r="79" spans="1:36" s="61" customFormat="1" ht="22.5" x14ac:dyDescent="0.2">
      <c r="A79" s="250" t="s">
        <v>288</v>
      </c>
      <c r="B79" s="46" t="s">
        <v>165</v>
      </c>
      <c r="C79" s="63" t="s">
        <v>166</v>
      </c>
      <c r="D79" s="35" t="s">
        <v>15</v>
      </c>
      <c r="E79" s="36">
        <f>('MEMORIAL DE CALCULO'!E90)</f>
        <v>2</v>
      </c>
      <c r="F79" s="13"/>
      <c r="G79" s="13"/>
      <c r="H79" s="13"/>
      <c r="I79" s="62"/>
      <c r="J79" s="305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</row>
    <row r="80" spans="1:36" s="61" customFormat="1" ht="22.5" x14ac:dyDescent="0.2">
      <c r="A80" s="250" t="s">
        <v>289</v>
      </c>
      <c r="B80" s="46" t="s">
        <v>169</v>
      </c>
      <c r="C80" s="63" t="s">
        <v>170</v>
      </c>
      <c r="D80" s="35" t="s">
        <v>15</v>
      </c>
      <c r="E80" s="36">
        <f>('MEMORIAL DE CALCULO'!E91)</f>
        <v>1</v>
      </c>
      <c r="F80" s="13"/>
      <c r="G80" s="13"/>
      <c r="H80" s="13"/>
      <c r="I80" s="62"/>
      <c r="J80" s="305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</row>
    <row r="81" spans="1:36" s="61" customFormat="1" ht="45" x14ac:dyDescent="0.2">
      <c r="A81" s="250" t="s">
        <v>290</v>
      </c>
      <c r="B81" s="244" t="s">
        <v>164</v>
      </c>
      <c r="C81" s="132" t="s">
        <v>397</v>
      </c>
      <c r="D81" s="35" t="s">
        <v>15</v>
      </c>
      <c r="E81" s="36">
        <f>('MEMORIAL DE CALCULO'!E92)</f>
        <v>2</v>
      </c>
      <c r="F81" s="13"/>
      <c r="G81" s="13"/>
      <c r="H81" s="13"/>
      <c r="I81" s="62"/>
      <c r="J81" s="305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</row>
    <row r="82" spans="1:36" s="61" customFormat="1" ht="35.25" customHeight="1" x14ac:dyDescent="0.2">
      <c r="A82" s="250" t="s">
        <v>291</v>
      </c>
      <c r="B82" s="244" t="s">
        <v>224</v>
      </c>
      <c r="C82" s="132" t="s">
        <v>225</v>
      </c>
      <c r="D82" s="35" t="s">
        <v>15</v>
      </c>
      <c r="E82" s="36">
        <f>('MEMORIAL DE CALCULO'!E93)</f>
        <v>1</v>
      </c>
      <c r="F82" s="13"/>
      <c r="G82" s="13"/>
      <c r="H82" s="13"/>
      <c r="I82" s="62"/>
      <c r="J82" s="305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</row>
    <row r="83" spans="1:36" s="61" customFormat="1" ht="33.75" x14ac:dyDescent="0.2">
      <c r="A83" s="250" t="s">
        <v>292</v>
      </c>
      <c r="B83" s="46" t="s">
        <v>167</v>
      </c>
      <c r="C83" s="63" t="s">
        <v>168</v>
      </c>
      <c r="D83" s="35" t="s">
        <v>15</v>
      </c>
      <c r="E83" s="36">
        <f>('MEMORIAL DE CALCULO'!E94)</f>
        <v>4</v>
      </c>
      <c r="F83" s="13"/>
      <c r="G83" s="13"/>
      <c r="H83" s="13"/>
      <c r="I83" s="62"/>
      <c r="J83" s="305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</row>
    <row r="84" spans="1:36" s="61" customFormat="1" ht="33.75" x14ac:dyDescent="0.2">
      <c r="A84" s="250" t="s">
        <v>293</v>
      </c>
      <c r="B84" s="46" t="s">
        <v>171</v>
      </c>
      <c r="C84" s="63" t="s">
        <v>172</v>
      </c>
      <c r="D84" s="35" t="s">
        <v>15</v>
      </c>
      <c r="E84" s="36">
        <f>('MEMORIAL DE CALCULO'!E95)</f>
        <v>1</v>
      </c>
      <c r="F84" s="13"/>
      <c r="G84" s="13"/>
      <c r="H84" s="13"/>
      <c r="I84" s="62"/>
      <c r="J84" s="305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</row>
    <row r="85" spans="1:36" s="61" customFormat="1" ht="33.75" x14ac:dyDescent="0.2">
      <c r="A85" s="250" t="s">
        <v>294</v>
      </c>
      <c r="B85" s="41" t="s">
        <v>242</v>
      </c>
      <c r="C85" s="63" t="s">
        <v>243</v>
      </c>
      <c r="D85" s="35" t="s">
        <v>18</v>
      </c>
      <c r="E85" s="36">
        <f>('MEMORIAL DE CALCULO'!E96)</f>
        <v>1</v>
      </c>
      <c r="F85" s="13"/>
      <c r="G85" s="13"/>
      <c r="H85" s="13"/>
      <c r="I85" s="62"/>
      <c r="J85" s="305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</row>
    <row r="86" spans="1:36" s="61" customFormat="1" x14ac:dyDescent="0.2">
      <c r="A86" s="128"/>
      <c r="B86" s="40"/>
      <c r="C86" s="57" t="s">
        <v>0</v>
      </c>
      <c r="D86" s="83"/>
      <c r="E86" s="84"/>
      <c r="F86" s="58"/>
      <c r="G86" s="59"/>
      <c r="H86" s="59"/>
      <c r="I86" s="62"/>
      <c r="J86" s="305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</row>
    <row r="87" spans="1:36" s="61" customFormat="1" x14ac:dyDescent="0.2">
      <c r="A87" s="94" t="s">
        <v>101</v>
      </c>
      <c r="B87" s="95"/>
      <c r="C87" s="57" t="s">
        <v>95</v>
      </c>
      <c r="D87" s="83"/>
      <c r="E87" s="84"/>
      <c r="F87" s="85"/>
      <c r="G87" s="45"/>
      <c r="H87" s="45"/>
      <c r="I87" s="62"/>
      <c r="J87" s="305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</row>
    <row r="88" spans="1:36" s="61" customFormat="1" ht="33.75" x14ac:dyDescent="0.2">
      <c r="A88" s="33" t="s">
        <v>295</v>
      </c>
      <c r="B88" s="46" t="s">
        <v>76</v>
      </c>
      <c r="C88" s="63" t="s">
        <v>175</v>
      </c>
      <c r="D88" s="35" t="s">
        <v>25</v>
      </c>
      <c r="E88" s="36">
        <f>('MEMORIAL DE CALCULO'!E99)</f>
        <v>4</v>
      </c>
      <c r="F88" s="13"/>
      <c r="G88" s="13"/>
      <c r="H88" s="13"/>
      <c r="I88" s="62"/>
      <c r="J88" s="305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</row>
    <row r="89" spans="1:36" s="61" customFormat="1" ht="33.75" x14ac:dyDescent="0.2">
      <c r="A89" s="33" t="s">
        <v>296</v>
      </c>
      <c r="B89" s="46" t="s">
        <v>77</v>
      </c>
      <c r="C89" s="63" t="s">
        <v>174</v>
      </c>
      <c r="D89" s="35" t="s">
        <v>25</v>
      </c>
      <c r="E89" s="36">
        <f>('MEMORIAL DE CALCULO'!E100)</f>
        <v>3</v>
      </c>
      <c r="F89" s="13"/>
      <c r="G89" s="13"/>
      <c r="H89" s="13"/>
      <c r="I89" s="62"/>
      <c r="J89" s="305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</row>
    <row r="90" spans="1:36" s="61" customFormat="1" ht="33.75" x14ac:dyDescent="0.2">
      <c r="A90" s="33" t="s">
        <v>297</v>
      </c>
      <c r="B90" s="46" t="s">
        <v>78</v>
      </c>
      <c r="C90" s="63" t="s">
        <v>173</v>
      </c>
      <c r="D90" s="35" t="s">
        <v>25</v>
      </c>
      <c r="E90" s="36">
        <f>('MEMORIAL DE CALCULO'!E101)</f>
        <v>4</v>
      </c>
      <c r="F90" s="13"/>
      <c r="G90" s="13"/>
      <c r="H90" s="13"/>
      <c r="I90" s="62"/>
      <c r="J90" s="305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</row>
    <row r="91" spans="1:36" s="61" customFormat="1" ht="33.75" x14ac:dyDescent="0.2">
      <c r="A91" s="33" t="s">
        <v>298</v>
      </c>
      <c r="B91" s="46" t="s">
        <v>180</v>
      </c>
      <c r="C91" s="63" t="s">
        <v>181</v>
      </c>
      <c r="D91" s="35" t="s">
        <v>15</v>
      </c>
      <c r="E91" s="36">
        <f>('MEMORIAL DE CALCULO'!E102)</f>
        <v>1</v>
      </c>
      <c r="F91" s="13"/>
      <c r="G91" s="13"/>
      <c r="H91" s="13"/>
      <c r="I91" s="62"/>
      <c r="J91" s="305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</row>
    <row r="92" spans="1:36" s="61" customFormat="1" ht="33.75" x14ac:dyDescent="0.2">
      <c r="A92" s="33" t="s">
        <v>299</v>
      </c>
      <c r="B92" s="46" t="s">
        <v>182</v>
      </c>
      <c r="C92" s="63" t="s">
        <v>183</v>
      </c>
      <c r="D92" s="35" t="s">
        <v>15</v>
      </c>
      <c r="E92" s="36">
        <f>('MEMORIAL DE CALCULO'!E103)</f>
        <v>2</v>
      </c>
      <c r="F92" s="13"/>
      <c r="G92" s="13"/>
      <c r="H92" s="13"/>
      <c r="I92" s="62"/>
      <c r="J92" s="305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</row>
    <row r="93" spans="1:36" s="61" customFormat="1" ht="33.75" x14ac:dyDescent="0.2">
      <c r="A93" s="33" t="s">
        <v>300</v>
      </c>
      <c r="B93" s="46" t="s">
        <v>176</v>
      </c>
      <c r="C93" s="63" t="s">
        <v>177</v>
      </c>
      <c r="D93" s="35" t="s">
        <v>15</v>
      </c>
      <c r="E93" s="36">
        <f>('MEMORIAL DE CALCULO'!E104)</f>
        <v>1</v>
      </c>
      <c r="F93" s="13"/>
      <c r="G93" s="13"/>
      <c r="H93" s="13"/>
      <c r="I93" s="62"/>
      <c r="J93" s="305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</row>
    <row r="94" spans="1:36" s="61" customFormat="1" ht="33.75" x14ac:dyDescent="0.2">
      <c r="A94" s="33" t="s">
        <v>301</v>
      </c>
      <c r="B94" s="46" t="s">
        <v>178</v>
      </c>
      <c r="C94" s="63" t="s">
        <v>179</v>
      </c>
      <c r="D94" s="35" t="s">
        <v>15</v>
      </c>
      <c r="E94" s="36">
        <v>1</v>
      </c>
      <c r="F94" s="13"/>
      <c r="G94" s="13"/>
      <c r="H94" s="13"/>
      <c r="I94" s="62"/>
      <c r="J94" s="305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</row>
    <row r="95" spans="1:36" s="61" customFormat="1" ht="23.25" customHeight="1" x14ac:dyDescent="0.2">
      <c r="A95" s="33" t="s">
        <v>302</v>
      </c>
      <c r="B95" s="46" t="s">
        <v>79</v>
      </c>
      <c r="C95" s="63" t="s">
        <v>272</v>
      </c>
      <c r="D95" s="35" t="s">
        <v>15</v>
      </c>
      <c r="E95" s="36">
        <f>('MEMORIAL DE CALCULO'!E106)</f>
        <v>1</v>
      </c>
      <c r="F95" s="13"/>
      <c r="G95" s="13"/>
      <c r="H95" s="13"/>
      <c r="I95" s="62"/>
      <c r="J95" s="305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</row>
    <row r="96" spans="1:36" s="61" customFormat="1" ht="33.75" x14ac:dyDescent="0.2">
      <c r="A96" s="33" t="s">
        <v>303</v>
      </c>
      <c r="B96" s="46" t="s">
        <v>184</v>
      </c>
      <c r="C96" s="63" t="s">
        <v>185</v>
      </c>
      <c r="D96" s="35" t="s">
        <v>15</v>
      </c>
      <c r="E96" s="36">
        <f>('MEMORIAL DE CALCULO'!E107)</f>
        <v>1</v>
      </c>
      <c r="F96" s="13"/>
      <c r="G96" s="13"/>
      <c r="H96" s="13"/>
      <c r="I96" s="62"/>
      <c r="J96" s="305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</row>
    <row r="97" spans="1:36" s="61" customFormat="1" x14ac:dyDescent="0.2">
      <c r="A97" s="33"/>
      <c r="B97" s="46"/>
      <c r="C97" s="132"/>
      <c r="D97" s="35"/>
      <c r="E97" s="36"/>
      <c r="F97" s="13"/>
      <c r="G97" s="20" t="s">
        <v>97</v>
      </c>
      <c r="H97" s="20">
        <f>SUM(H88:H96)</f>
        <v>0</v>
      </c>
      <c r="I97" s="62"/>
      <c r="J97" s="305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</row>
    <row r="98" spans="1:36" s="61" customFormat="1" x14ac:dyDescent="0.2">
      <c r="A98" s="92"/>
      <c r="B98" s="129"/>
      <c r="C98" s="130" t="s">
        <v>0</v>
      </c>
      <c r="D98" s="76"/>
      <c r="E98" s="78"/>
      <c r="F98" s="79" t="s">
        <v>0</v>
      </c>
      <c r="G98" s="234" t="s">
        <v>97</v>
      </c>
      <c r="H98" s="80">
        <f>(H97+H86)</f>
        <v>0</v>
      </c>
      <c r="I98" s="62"/>
      <c r="J98" s="306">
        <f>(H98+J74)</f>
        <v>0</v>
      </c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</row>
    <row r="99" spans="1:36" s="61" customFormat="1" x14ac:dyDescent="0.2">
      <c r="A99" s="53">
        <v>12</v>
      </c>
      <c r="B99" s="95"/>
      <c r="C99" s="57" t="s">
        <v>398</v>
      </c>
      <c r="D99" s="83"/>
      <c r="E99" s="84"/>
      <c r="F99" s="85"/>
      <c r="G99" s="13"/>
      <c r="H99" s="13" t="s">
        <v>0</v>
      </c>
      <c r="I99" s="62"/>
      <c r="J99" s="305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</row>
    <row r="100" spans="1:36" s="42" customFormat="1" ht="22.5" x14ac:dyDescent="0.2">
      <c r="A100" s="35" t="s">
        <v>73</v>
      </c>
      <c r="B100" s="46" t="s">
        <v>186</v>
      </c>
      <c r="C100" s="63" t="s">
        <v>191</v>
      </c>
      <c r="D100" s="35" t="s">
        <v>15</v>
      </c>
      <c r="E100" s="36">
        <f>('MEMORIAL DE CALCULO'!E111)</f>
        <v>7</v>
      </c>
      <c r="F100" s="37"/>
      <c r="G100" s="13"/>
      <c r="H100" s="13"/>
      <c r="I100" s="62"/>
      <c r="J100" s="305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</row>
    <row r="101" spans="1:36" s="42" customFormat="1" ht="22.5" x14ac:dyDescent="0.2">
      <c r="A101" s="35" t="s">
        <v>72</v>
      </c>
      <c r="B101" s="46" t="s">
        <v>187</v>
      </c>
      <c r="C101" s="63" t="s">
        <v>192</v>
      </c>
      <c r="D101" s="35" t="s">
        <v>15</v>
      </c>
      <c r="E101" s="36">
        <f>('MEMORIAL DE CALCULO'!E112)</f>
        <v>4</v>
      </c>
      <c r="F101" s="37"/>
      <c r="G101" s="13"/>
      <c r="H101" s="13"/>
      <c r="I101" s="62"/>
      <c r="J101" s="305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</row>
    <row r="102" spans="1:36" s="42" customFormat="1" ht="22.5" x14ac:dyDescent="0.2">
      <c r="A102" s="35" t="s">
        <v>304</v>
      </c>
      <c r="B102" s="46" t="s">
        <v>188</v>
      </c>
      <c r="C102" s="63" t="s">
        <v>193</v>
      </c>
      <c r="D102" s="35" t="s">
        <v>15</v>
      </c>
      <c r="E102" s="36">
        <f>('MEMORIAL DE CALCULO'!E113)</f>
        <v>4</v>
      </c>
      <c r="F102" s="37"/>
      <c r="G102" s="13"/>
      <c r="H102" s="13"/>
      <c r="I102" s="62"/>
      <c r="J102" s="305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</row>
    <row r="103" spans="1:36" s="42" customFormat="1" ht="33.75" x14ac:dyDescent="0.2">
      <c r="A103" s="35" t="s">
        <v>305</v>
      </c>
      <c r="B103" s="46" t="s">
        <v>189</v>
      </c>
      <c r="C103" s="63" t="s">
        <v>194</v>
      </c>
      <c r="D103" s="39" t="s">
        <v>25</v>
      </c>
      <c r="E103" s="36">
        <f>('MEMORIAL DE CALCULO'!E114)</f>
        <v>15</v>
      </c>
      <c r="F103" s="37"/>
      <c r="G103" s="13"/>
      <c r="H103" s="13"/>
      <c r="I103" s="62"/>
      <c r="J103" s="305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</row>
    <row r="104" spans="1:36" s="42" customFormat="1" ht="22.5" x14ac:dyDescent="0.2">
      <c r="A104" s="35" t="s">
        <v>306</v>
      </c>
      <c r="B104" s="46" t="s">
        <v>87</v>
      </c>
      <c r="C104" s="63" t="s">
        <v>195</v>
      </c>
      <c r="D104" s="35" t="s">
        <v>15</v>
      </c>
      <c r="E104" s="36">
        <f>('MEMORIAL DE CALCULO'!E115)</f>
        <v>7</v>
      </c>
      <c r="F104" s="37"/>
      <c r="G104" s="13"/>
      <c r="H104" s="13"/>
      <c r="I104" s="62"/>
      <c r="J104" s="305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</row>
    <row r="105" spans="1:36" s="42" customFormat="1" ht="22.5" x14ac:dyDescent="0.2">
      <c r="A105" s="35" t="s">
        <v>307</v>
      </c>
      <c r="B105" s="46" t="s">
        <v>86</v>
      </c>
      <c r="C105" s="63" t="s">
        <v>199</v>
      </c>
      <c r="D105" s="35" t="s">
        <v>15</v>
      </c>
      <c r="E105" s="36">
        <f>('MEMORIAL DE CALCULO'!E116)</f>
        <v>1</v>
      </c>
      <c r="F105" s="37"/>
      <c r="G105" s="13"/>
      <c r="H105" s="13"/>
      <c r="I105" s="62"/>
      <c r="J105" s="305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</row>
    <row r="106" spans="1:36" s="42" customFormat="1" ht="22.5" x14ac:dyDescent="0.2">
      <c r="A106" s="35" t="s">
        <v>308</v>
      </c>
      <c r="B106" s="46" t="s">
        <v>85</v>
      </c>
      <c r="C106" s="63" t="s">
        <v>198</v>
      </c>
      <c r="D106" s="35" t="s">
        <v>15</v>
      </c>
      <c r="E106" s="36">
        <f>('MEMORIAL DE CALCULO'!E117)</f>
        <v>4</v>
      </c>
      <c r="F106" s="37"/>
      <c r="G106" s="13"/>
      <c r="H106" s="13"/>
      <c r="I106" s="62"/>
      <c r="J106" s="305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</row>
    <row r="107" spans="1:36" s="42" customFormat="1" ht="22.5" x14ac:dyDescent="0.2">
      <c r="A107" s="35" t="s">
        <v>309</v>
      </c>
      <c r="B107" s="46" t="s">
        <v>84</v>
      </c>
      <c r="C107" s="63" t="s">
        <v>197</v>
      </c>
      <c r="D107" s="35" t="s">
        <v>15</v>
      </c>
      <c r="E107" s="36">
        <f>('MEMORIAL DE CALCULO'!E118)</f>
        <v>3</v>
      </c>
      <c r="F107" s="37"/>
      <c r="G107" s="13"/>
      <c r="H107" s="13"/>
      <c r="I107" s="62"/>
      <c r="J107" s="305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</row>
    <row r="108" spans="1:36" s="42" customFormat="1" ht="11.25" x14ac:dyDescent="0.2">
      <c r="A108" s="35" t="s">
        <v>310</v>
      </c>
      <c r="B108" s="46" t="s">
        <v>274</v>
      </c>
      <c r="C108" s="46" t="s">
        <v>276</v>
      </c>
      <c r="D108" s="35" t="s">
        <v>15</v>
      </c>
      <c r="E108" s="36">
        <f>('MEMORIAL DE CALCULO'!E119)</f>
        <v>1</v>
      </c>
      <c r="F108" s="37"/>
      <c r="G108" s="13"/>
      <c r="H108" s="13"/>
      <c r="I108" s="62"/>
      <c r="J108" s="305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</row>
    <row r="109" spans="1:36" s="42" customFormat="1" ht="11.25" x14ac:dyDescent="0.2">
      <c r="A109" s="35" t="s">
        <v>311</v>
      </c>
      <c r="B109" s="46" t="s">
        <v>277</v>
      </c>
      <c r="C109" s="63" t="s">
        <v>278</v>
      </c>
      <c r="D109" s="35" t="s">
        <v>15</v>
      </c>
      <c r="E109" s="36">
        <f>('MEMORIAL DE CALCULO'!E120)</f>
        <v>1</v>
      </c>
      <c r="F109" s="37"/>
      <c r="G109" s="13"/>
      <c r="H109" s="13"/>
      <c r="I109" s="62"/>
      <c r="J109" s="305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</row>
    <row r="110" spans="1:36" s="42" customFormat="1" ht="11.25" x14ac:dyDescent="0.2">
      <c r="A110" s="35" t="s">
        <v>312</v>
      </c>
      <c r="B110" s="46" t="s">
        <v>279</v>
      </c>
      <c r="C110" s="63" t="s">
        <v>280</v>
      </c>
      <c r="D110" s="35" t="s">
        <v>15</v>
      </c>
      <c r="E110" s="36">
        <v>2</v>
      </c>
      <c r="F110" s="37"/>
      <c r="G110" s="13"/>
      <c r="H110" s="13"/>
      <c r="I110" s="62"/>
      <c r="J110" s="305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</row>
    <row r="111" spans="1:36" s="42" customFormat="1" ht="22.5" x14ac:dyDescent="0.2">
      <c r="A111" s="35" t="s">
        <v>313</v>
      </c>
      <c r="B111" s="46" t="s">
        <v>236</v>
      </c>
      <c r="C111" s="63" t="s">
        <v>356</v>
      </c>
      <c r="D111" s="35" t="s">
        <v>15</v>
      </c>
      <c r="E111" s="36">
        <v>2</v>
      </c>
      <c r="F111" s="37"/>
      <c r="G111" s="13"/>
      <c r="H111" s="13"/>
      <c r="I111" s="62"/>
      <c r="J111" s="305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</row>
    <row r="112" spans="1:36" s="42" customFormat="1" ht="33.75" customHeight="1" x14ac:dyDescent="0.2">
      <c r="A112" s="35" t="s">
        <v>314</v>
      </c>
      <c r="B112" s="46" t="s">
        <v>81</v>
      </c>
      <c r="C112" s="63" t="s">
        <v>200</v>
      </c>
      <c r="D112" s="39" t="s">
        <v>25</v>
      </c>
      <c r="E112" s="36">
        <f>('MEMORIAL DE CALCULO'!E123)</f>
        <v>100</v>
      </c>
      <c r="F112" s="37"/>
      <c r="G112" s="13"/>
      <c r="H112" s="13"/>
      <c r="I112" s="62"/>
      <c r="J112" s="305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</row>
    <row r="113" spans="1:36" s="42" customFormat="1" ht="33.75" x14ac:dyDescent="0.2">
      <c r="A113" s="35" t="s">
        <v>315</v>
      </c>
      <c r="B113" s="46" t="s">
        <v>190</v>
      </c>
      <c r="C113" s="63" t="s">
        <v>201</v>
      </c>
      <c r="D113" s="39" t="s">
        <v>25</v>
      </c>
      <c r="E113" s="36">
        <f>('MEMORIAL DE CALCULO'!E124)</f>
        <v>20</v>
      </c>
      <c r="F113" s="37"/>
      <c r="G113" s="13"/>
      <c r="H113" s="13"/>
      <c r="I113" s="62"/>
      <c r="J113" s="305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</row>
    <row r="114" spans="1:36" s="42" customFormat="1" ht="35.25" customHeight="1" x14ac:dyDescent="0.2">
      <c r="A114" s="35" t="s">
        <v>316</v>
      </c>
      <c r="B114" s="46" t="s">
        <v>82</v>
      </c>
      <c r="C114" s="63" t="s">
        <v>233</v>
      </c>
      <c r="D114" s="39" t="s">
        <v>25</v>
      </c>
      <c r="E114" s="36">
        <f>('MEMORIAL DE CALCULO'!E125)</f>
        <v>40</v>
      </c>
      <c r="F114" s="37"/>
      <c r="G114" s="13"/>
      <c r="H114" s="13"/>
      <c r="I114" s="62"/>
      <c r="J114" s="305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</row>
    <row r="115" spans="1:36" s="42" customFormat="1" ht="22.5" x14ac:dyDescent="0.2">
      <c r="A115" s="35" t="s">
        <v>317</v>
      </c>
      <c r="B115" s="46" t="s">
        <v>83</v>
      </c>
      <c r="C115" s="63" t="s">
        <v>196</v>
      </c>
      <c r="D115" s="39" t="s">
        <v>25</v>
      </c>
      <c r="E115" s="36">
        <f>('MEMORIAL DE CALCULO'!E126)</f>
        <v>15</v>
      </c>
      <c r="F115" s="37"/>
      <c r="G115" s="13"/>
      <c r="H115" s="13"/>
      <c r="I115" s="62"/>
      <c r="J115" s="305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</row>
    <row r="116" spans="1:36" s="42" customFormat="1" ht="22.5" x14ac:dyDescent="0.2">
      <c r="A116" s="35" t="s">
        <v>318</v>
      </c>
      <c r="B116" s="46" t="s">
        <v>202</v>
      </c>
      <c r="C116" s="63" t="s">
        <v>203</v>
      </c>
      <c r="D116" s="35" t="s">
        <v>15</v>
      </c>
      <c r="E116" s="253">
        <f>('MEMORIAL DE CALCULO'!E127)</f>
        <v>3</v>
      </c>
      <c r="F116" s="254"/>
      <c r="G116" s="13"/>
      <c r="H116" s="13"/>
      <c r="I116" s="62"/>
      <c r="J116" s="305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</row>
    <row r="117" spans="1:36" s="61" customFormat="1" x14ac:dyDescent="0.2">
      <c r="A117" s="92"/>
      <c r="B117" s="93"/>
      <c r="C117" s="77" t="s">
        <v>0</v>
      </c>
      <c r="D117" s="76"/>
      <c r="E117" s="78"/>
      <c r="F117" s="79" t="s">
        <v>0</v>
      </c>
      <c r="G117" s="234" t="s">
        <v>97</v>
      </c>
      <c r="H117" s="80">
        <f>SUM(H100:H116)</f>
        <v>0</v>
      </c>
      <c r="I117" s="62"/>
      <c r="J117" s="305" t="s">
        <v>0</v>
      </c>
      <c r="K117" s="62"/>
      <c r="L117" s="62"/>
      <c r="M117" s="62"/>
      <c r="N117" s="62"/>
      <c r="O117" s="62"/>
      <c r="P117" s="62"/>
      <c r="Q117" s="62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</row>
    <row r="118" spans="1:36" s="61" customFormat="1" x14ac:dyDescent="0.2">
      <c r="A118" s="128"/>
      <c r="B118" s="40"/>
      <c r="C118" s="57"/>
      <c r="D118" s="83"/>
      <c r="E118" s="84"/>
      <c r="F118" s="58"/>
      <c r="G118" s="59"/>
      <c r="H118" s="59"/>
      <c r="I118" s="62"/>
      <c r="J118" s="305"/>
      <c r="K118" s="62"/>
      <c r="L118" s="62"/>
      <c r="M118" s="62"/>
      <c r="N118" s="62"/>
      <c r="O118" s="62"/>
      <c r="P118" s="62"/>
      <c r="Q118" s="62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</row>
    <row r="119" spans="1:36" s="61" customFormat="1" x14ac:dyDescent="0.2">
      <c r="A119" s="98"/>
      <c r="B119" s="99"/>
      <c r="C119" s="112" t="s">
        <v>395</v>
      </c>
      <c r="D119" s="98"/>
      <c r="E119" s="100"/>
      <c r="F119" s="101" t="s">
        <v>0</v>
      </c>
      <c r="G119" s="113" t="s">
        <v>0</v>
      </c>
      <c r="H119" s="116">
        <f>(H117+H98+H74+H68+H58+H52+H49+H43+H38+H35+H28+H19)</f>
        <v>0</v>
      </c>
      <c r="I119" s="311" t="s">
        <v>0</v>
      </c>
      <c r="J119" s="305" t="s">
        <v>0</v>
      </c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</row>
    <row r="120" spans="1:36" s="42" customFormat="1" ht="11.25" x14ac:dyDescent="0.2">
      <c r="A120" s="35"/>
      <c r="B120" s="40"/>
      <c r="C120" s="57"/>
      <c r="D120" s="39"/>
      <c r="E120" s="36"/>
      <c r="F120" s="58"/>
      <c r="G120" s="59"/>
      <c r="H120" s="59"/>
      <c r="I120" s="62"/>
      <c r="J120" s="305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</row>
    <row r="121" spans="1:36" s="61" customFormat="1" x14ac:dyDescent="0.2">
      <c r="A121" s="98"/>
      <c r="B121" s="99"/>
      <c r="C121" s="112" t="s">
        <v>396</v>
      </c>
      <c r="D121" s="98"/>
      <c r="E121" s="100"/>
      <c r="F121" s="101" t="s">
        <v>0</v>
      </c>
      <c r="G121" s="113" t="s">
        <v>0</v>
      </c>
      <c r="H121" s="113">
        <f>(H119*20)</f>
        <v>0</v>
      </c>
      <c r="I121" s="311" t="s">
        <v>0</v>
      </c>
      <c r="J121" s="305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</row>
    <row r="122" spans="1:36" s="61" customFormat="1" x14ac:dyDescent="0.2">
      <c r="A122" s="122" t="s">
        <v>0</v>
      </c>
      <c r="B122" s="123"/>
      <c r="C122" s="124" t="s">
        <v>0</v>
      </c>
      <c r="D122" s="125"/>
      <c r="E122" s="107"/>
      <c r="F122" s="108"/>
      <c r="G122" s="109"/>
      <c r="H122" s="126" t="s">
        <v>0</v>
      </c>
      <c r="I122" s="62"/>
      <c r="J122" s="305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</row>
    <row r="123" spans="1:36" s="61" customFormat="1" x14ac:dyDescent="0.2">
      <c r="A123" s="23"/>
      <c r="B123" s="62"/>
      <c r="C123" s="34" t="s">
        <v>0</v>
      </c>
      <c r="D123" s="23"/>
      <c r="E123" s="300"/>
      <c r="F123" s="301"/>
      <c r="G123" s="302"/>
      <c r="H123" s="302"/>
      <c r="I123" s="62"/>
      <c r="J123" s="305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</row>
    <row r="124" spans="1:36" s="61" customFormat="1" x14ac:dyDescent="0.2">
      <c r="A124" s="23"/>
      <c r="B124" s="62"/>
      <c r="C124" s="34" t="s">
        <v>0</v>
      </c>
      <c r="D124" s="23"/>
      <c r="E124" s="300"/>
      <c r="F124" s="301"/>
      <c r="G124" s="302"/>
      <c r="H124" s="302"/>
      <c r="I124" s="62"/>
      <c r="J124" s="305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</row>
    <row r="125" spans="1:36" s="61" customFormat="1" x14ac:dyDescent="0.2">
      <c r="A125" s="23"/>
      <c r="B125" s="62"/>
      <c r="C125" s="34" t="s">
        <v>0</v>
      </c>
      <c r="D125" s="23"/>
      <c r="E125" s="300"/>
      <c r="F125" s="301"/>
      <c r="G125" s="303"/>
      <c r="H125" s="303"/>
      <c r="I125" s="62"/>
      <c r="J125" s="305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</row>
    <row r="126" spans="1:36" s="61" customFormat="1" x14ac:dyDescent="0.2">
      <c r="A126" s="23"/>
      <c r="B126" s="62"/>
      <c r="C126" s="34" t="s">
        <v>0</v>
      </c>
      <c r="D126" s="23"/>
      <c r="E126" s="300"/>
      <c r="F126" s="301"/>
      <c r="G126" s="302"/>
      <c r="H126" s="302"/>
      <c r="I126" s="62"/>
      <c r="J126" s="305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</row>
    <row r="127" spans="1:36" s="61" customFormat="1" x14ac:dyDescent="0.2">
      <c r="A127" s="23"/>
      <c r="B127" s="62"/>
      <c r="C127" s="34" t="s">
        <v>0</v>
      </c>
      <c r="D127" s="23"/>
      <c r="E127" s="300"/>
      <c r="F127" s="301"/>
      <c r="G127" s="302"/>
      <c r="H127" s="302" t="s">
        <v>0</v>
      </c>
      <c r="I127" s="62"/>
      <c r="J127" s="305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</row>
    <row r="128" spans="1:36" s="61" customFormat="1" x14ac:dyDescent="0.2">
      <c r="A128" s="23"/>
      <c r="B128" s="62"/>
      <c r="C128" s="34" t="s">
        <v>0</v>
      </c>
      <c r="D128" s="23"/>
      <c r="E128" s="300"/>
      <c r="F128" s="301"/>
      <c r="G128" s="302"/>
      <c r="H128" s="302"/>
      <c r="I128" s="62"/>
      <c r="J128" s="305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</row>
    <row r="129" spans="1:36" s="61" customFormat="1" x14ac:dyDescent="0.2">
      <c r="A129" s="23"/>
      <c r="B129" s="62"/>
      <c r="C129" s="34" t="s">
        <v>0</v>
      </c>
      <c r="D129" s="23"/>
      <c r="E129" s="300"/>
      <c r="F129" s="301"/>
      <c r="G129" s="302"/>
      <c r="H129" s="302"/>
      <c r="I129" s="62"/>
      <c r="J129" s="305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</row>
    <row r="130" spans="1:36" x14ac:dyDescent="0.2">
      <c r="C130" s="34" t="s">
        <v>0</v>
      </c>
      <c r="E130" s="300"/>
      <c r="F130" s="301"/>
      <c r="G130" s="302"/>
      <c r="H130" s="302"/>
      <c r="J130" s="305"/>
    </row>
    <row r="131" spans="1:36" x14ac:dyDescent="0.2">
      <c r="C131" s="127" t="s">
        <v>0</v>
      </c>
      <c r="E131" s="300"/>
      <c r="F131" s="301"/>
      <c r="G131" s="302"/>
      <c r="H131" s="302"/>
      <c r="J131" s="305"/>
    </row>
    <row r="132" spans="1:36" x14ac:dyDescent="0.2">
      <c r="B132" s="23"/>
      <c r="C132" s="127" t="s">
        <v>0</v>
      </c>
      <c r="E132" s="300"/>
      <c r="F132" s="301"/>
      <c r="G132" s="302"/>
      <c r="H132" s="302"/>
      <c r="I132" s="23"/>
      <c r="J132" s="23"/>
    </row>
    <row r="133" spans="1:36" x14ac:dyDescent="0.2">
      <c r="B133" s="23"/>
      <c r="C133" s="127" t="s">
        <v>0</v>
      </c>
      <c r="E133" s="300"/>
      <c r="F133" s="301"/>
      <c r="G133" s="302"/>
      <c r="H133" s="302"/>
      <c r="I133" s="23"/>
      <c r="J133" s="23"/>
    </row>
  </sheetData>
  <mergeCells count="5">
    <mergeCell ref="C1:F1"/>
    <mergeCell ref="C2:F2"/>
    <mergeCell ref="C3:F3"/>
    <mergeCell ref="C4:F4"/>
    <mergeCell ref="A5:H5"/>
  </mergeCells>
  <pageMargins left="0.19685039370078741" right="0.11811023622047245" top="0.39370078740157483" bottom="0.39370078740157483" header="0.31496062992125984" footer="0.31496062992125984"/>
  <pageSetup paperSize="9" scale="80" orientation="portrait" r:id="rId1"/>
  <ignoredErrors>
    <ignoredError sqref="G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COMPOSIÇÕES</vt:lpstr>
      <vt:lpstr>CRONOGRAMA </vt:lpstr>
      <vt:lpstr>MEMORIAL DE CALCULO</vt:lpstr>
      <vt:lpstr>PLANILHA</vt:lpstr>
      <vt:lpstr>'CRONOGRAMA '!Area_de_impressao</vt:lpstr>
      <vt:lpstr>'MEMORIAL DE CALCULO'!Area_de_impressao</vt:lpstr>
      <vt:lpstr>PLANILHA!Area_de_impressao</vt:lpstr>
      <vt:lpstr>'MEMORIAL DE CALCULO'!Titulos_de_impressao</vt:lpstr>
      <vt:lpstr>PLANILHA!Titulos_de_impressao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PMA</cp:lastModifiedBy>
  <cp:revision/>
  <cp:lastPrinted>2023-10-18T13:22:48Z</cp:lastPrinted>
  <dcterms:created xsi:type="dcterms:W3CDTF">1997-01-10T22:22:50Z</dcterms:created>
  <dcterms:modified xsi:type="dcterms:W3CDTF">2023-12-20T12:46:34Z</dcterms:modified>
</cp:coreProperties>
</file>