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co\Desktop\ILUMINAÇÃO ORNAMENTAL JOSÉ CUSTÓDIO\MAYCON NAGAI\PLANILHA ORÇAMENTÁRIA RV1\RV2\"/>
    </mc:Choice>
  </mc:AlternateContent>
  <xr:revisionPtr revIDLastSave="0" documentId="13_ncr:1_{7F1A7426-72AF-400D-98DD-CB0DB7B0CA3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RCAMENTO" sheetId="1" r:id="rId1"/>
    <sheet name="COTAÇOES" sheetId="2" r:id="rId2"/>
    <sheet name="MEMÓRIA CALCULO RV1" sheetId="8" r:id="rId3"/>
    <sheet name="CRONOGRAMA" sheetId="6" r:id="rId4"/>
  </sheets>
  <externalReferences>
    <externalReference r:id="rId5"/>
  </externalReferences>
  <definedNames>
    <definedName name="_xlnm.Print_Area" localSheetId="1">COTAÇOES!$A$1:$I$21</definedName>
    <definedName name="_xlnm.Print_Area" localSheetId="3">CRONOGRAMA!$A$1:$K$36</definedName>
    <definedName name="_xlnm.Print_Area" localSheetId="2">'MEMÓRIA CALCULO RV1'!$B$1:$H$133</definedName>
    <definedName name="_xlnm.Print_Area" localSheetId="0">ORCAMENTO!$C$3:$K$54</definedName>
    <definedName name="CANCELAR">[1]cronograma!#REF!</definedName>
    <definedName name="COMPOSIÇÃO" localSheetId="3">[1]cronograma!#REF!</definedName>
    <definedName name="COMPOSIÇÃO">[1]cronograma!#REF!</definedName>
    <definedName name="Print_Area_MI" localSheetId="3">#REF!</definedName>
    <definedName name="Print_Area_MI">#REF!</definedName>
    <definedName name="_xlnm.Print_Titles" localSheetId="0">ORCAMENTO!$3:$13</definedName>
    <definedName name="ws" localSheetId="3">[1]cronograma!#REF!</definedName>
    <definedName name="ws">[1]cronograma!#REF!</definedName>
  </definedNames>
  <calcPr calcId="181029" fullPrecision="0"/>
</workbook>
</file>

<file path=xl/calcChain.xml><?xml version="1.0" encoding="utf-8"?>
<calcChain xmlns="http://schemas.openxmlformats.org/spreadsheetml/2006/main">
  <c r="C114" i="8" l="1"/>
  <c r="C108" i="8"/>
  <c r="C102" i="8"/>
  <c r="C96" i="8"/>
  <c r="C93" i="8"/>
  <c r="C88" i="8"/>
  <c r="C82" i="8"/>
  <c r="C75" i="8"/>
  <c r="C62" i="8"/>
  <c r="C56" i="8"/>
  <c r="C53" i="8"/>
  <c r="C48" i="8"/>
  <c r="C42" i="8"/>
  <c r="C36" i="8"/>
  <c r="C30" i="8"/>
  <c r="C24" i="8"/>
  <c r="C18" i="8"/>
  <c r="C12" i="8"/>
  <c r="J15" i="1"/>
  <c r="K15" i="1" s="1"/>
  <c r="P17" i="1"/>
  <c r="P23" i="1"/>
  <c r="P25" i="1"/>
  <c r="P28" i="1"/>
  <c r="P34" i="1"/>
  <c r="C68" i="8"/>
  <c r="H80" i="8"/>
  <c r="H73" i="8"/>
  <c r="H79" i="8"/>
  <c r="H72" i="8"/>
  <c r="I15" i="2"/>
  <c r="J24" i="1" s="1"/>
  <c r="K24" i="1" s="1"/>
  <c r="L18" i="6"/>
  <c r="L17" i="6"/>
  <c r="L16" i="6"/>
  <c r="L15" i="6"/>
  <c r="L14" i="6"/>
  <c r="L13" i="6"/>
  <c r="O16" i="1"/>
  <c r="P16" i="1" s="1"/>
  <c r="O18" i="1"/>
  <c r="P18" i="1" s="1"/>
  <c r="O19" i="1"/>
  <c r="P19" i="1" s="1"/>
  <c r="O20" i="1"/>
  <c r="P20" i="1" s="1"/>
  <c r="O21" i="1"/>
  <c r="P21" i="1" s="1"/>
  <c r="O22" i="1"/>
  <c r="P22" i="1" s="1"/>
  <c r="O26" i="1"/>
  <c r="P26" i="1" s="1"/>
  <c r="O27" i="1"/>
  <c r="P27" i="1" s="1"/>
  <c r="O29" i="1"/>
  <c r="P29" i="1" s="1"/>
  <c r="O30" i="1"/>
  <c r="P30" i="1" s="1"/>
  <c r="O31" i="1"/>
  <c r="P31" i="1" s="1"/>
  <c r="O32" i="1"/>
  <c r="P32" i="1" s="1"/>
  <c r="O33" i="1"/>
  <c r="P33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15" i="1"/>
  <c r="P15" i="1" s="1"/>
  <c r="N16" i="1"/>
  <c r="N24" i="1"/>
  <c r="N15" i="1"/>
  <c r="E114" i="8"/>
  <c r="H40" i="1" s="1"/>
  <c r="N40" i="1" s="1"/>
  <c r="E108" i="8"/>
  <c r="H39" i="1" s="1"/>
  <c r="N39" i="1" s="1"/>
  <c r="E102" i="8"/>
  <c r="H38" i="1" s="1"/>
  <c r="N38" i="1" s="1"/>
  <c r="E96" i="8"/>
  <c r="H37" i="1" s="1"/>
  <c r="N37" i="1" s="1"/>
  <c r="E93" i="8"/>
  <c r="H36" i="1" s="1"/>
  <c r="N36" i="1" s="1"/>
  <c r="E88" i="8"/>
  <c r="H35" i="1" s="1"/>
  <c r="N35" i="1" s="1"/>
  <c r="E82" i="8"/>
  <c r="H33" i="1" s="1"/>
  <c r="N33" i="1" s="1"/>
  <c r="H78" i="8"/>
  <c r="H77" i="8"/>
  <c r="H76" i="8"/>
  <c r="H71" i="8"/>
  <c r="H70" i="8"/>
  <c r="H69" i="8"/>
  <c r="E62" i="8"/>
  <c r="H30" i="1" s="1"/>
  <c r="N30" i="1" s="1"/>
  <c r="E56" i="8"/>
  <c r="H29" i="1" s="1"/>
  <c r="N29" i="1" s="1"/>
  <c r="E53" i="8"/>
  <c r="H27" i="1" s="1"/>
  <c r="N27" i="1" s="1"/>
  <c r="E48" i="8"/>
  <c r="H26" i="1" s="1"/>
  <c r="N26" i="1" s="1"/>
  <c r="E42" i="8"/>
  <c r="G40" i="8"/>
  <c r="G39" i="8"/>
  <c r="G38" i="8"/>
  <c r="G37" i="8"/>
  <c r="G34" i="8"/>
  <c r="G33" i="8"/>
  <c r="G32" i="8"/>
  <c r="G31" i="8"/>
  <c r="G28" i="8"/>
  <c r="G27" i="8"/>
  <c r="G26" i="8"/>
  <c r="G25" i="8"/>
  <c r="E18" i="8"/>
  <c r="H19" i="1" s="1"/>
  <c r="N19" i="1" s="1"/>
  <c r="E12" i="8"/>
  <c r="H18" i="1" s="1"/>
  <c r="N18" i="1" s="1"/>
  <c r="F9" i="1"/>
  <c r="J36" i="1"/>
  <c r="J37" i="1"/>
  <c r="J38" i="1"/>
  <c r="J39" i="1"/>
  <c r="J40" i="1"/>
  <c r="J35" i="1"/>
  <c r="J30" i="1"/>
  <c r="J31" i="1"/>
  <c r="J32" i="1"/>
  <c r="J33" i="1"/>
  <c r="J29" i="1"/>
  <c r="J27" i="1"/>
  <c r="J26" i="1"/>
  <c r="J19" i="1"/>
  <c r="J20" i="1"/>
  <c r="J21" i="1"/>
  <c r="J22" i="1"/>
  <c r="J18" i="1"/>
  <c r="J16" i="1"/>
  <c r="K16" i="1" s="1"/>
  <c r="Q15" i="1" l="1"/>
  <c r="R15" i="1" s="1"/>
  <c r="Q16" i="1"/>
  <c r="R16" i="1" s="1"/>
  <c r="G30" i="8"/>
  <c r="H21" i="1" s="1"/>
  <c r="N21" i="1" s="1"/>
  <c r="Q21" i="1" s="1"/>
  <c r="Q19" i="1"/>
  <c r="Q30" i="1"/>
  <c r="Q18" i="1"/>
  <c r="G36" i="8"/>
  <c r="H22" i="1" s="1"/>
  <c r="N22" i="1" s="1"/>
  <c r="Q22" i="1" s="1"/>
  <c r="Q35" i="1"/>
  <c r="Q29" i="1"/>
  <c r="Q27" i="1"/>
  <c r="Q26" i="1"/>
  <c r="Q37" i="1"/>
  <c r="Q33" i="1"/>
  <c r="Q38" i="1"/>
  <c r="Q40" i="1"/>
  <c r="Q36" i="1"/>
  <c r="Q39" i="1"/>
  <c r="O24" i="1"/>
  <c r="H75" i="8"/>
  <c r="H32" i="1" s="1"/>
  <c r="N32" i="1" s="1"/>
  <c r="Q32" i="1" s="1"/>
  <c r="G24" i="8"/>
  <c r="H20" i="1" s="1"/>
  <c r="N20" i="1" s="1"/>
  <c r="Q20" i="1" s="1"/>
  <c r="H68" i="8"/>
  <c r="H31" i="1" s="1"/>
  <c r="N31" i="1" s="1"/>
  <c r="Q31" i="1" s="1"/>
  <c r="B18" i="6"/>
  <c r="B17" i="6"/>
  <c r="B16" i="6"/>
  <c r="B15" i="6"/>
  <c r="B14" i="6"/>
  <c r="B13" i="6"/>
  <c r="A18" i="6"/>
  <c r="A17" i="6"/>
  <c r="A16" i="6"/>
  <c r="A15" i="6"/>
  <c r="A14" i="6"/>
  <c r="A13" i="6"/>
  <c r="K40" i="1"/>
  <c r="K39" i="1"/>
  <c r="K38" i="1"/>
  <c r="K37" i="1"/>
  <c r="K36" i="1"/>
  <c r="K35" i="1"/>
  <c r="K33" i="1"/>
  <c r="K30" i="1"/>
  <c r="K29" i="1"/>
  <c r="K27" i="1"/>
  <c r="K26" i="1"/>
  <c r="K19" i="1"/>
  <c r="K18" i="1"/>
  <c r="R18" i="1" l="1"/>
  <c r="R36" i="1"/>
  <c r="R29" i="1"/>
  <c r="P24" i="1"/>
  <c r="Q24" i="1" s="1"/>
  <c r="R27" i="1"/>
  <c r="R39" i="1"/>
  <c r="R19" i="1"/>
  <c r="R35" i="1"/>
  <c r="R38" i="1"/>
  <c r="R30" i="1"/>
  <c r="R40" i="1"/>
  <c r="R37" i="1"/>
  <c r="R26" i="1"/>
  <c r="R33" i="1"/>
  <c r="K32" i="1"/>
  <c r="R32" i="1" s="1"/>
  <c r="K31" i="1"/>
  <c r="R31" i="1" s="1"/>
  <c r="K21" i="1"/>
  <c r="R21" i="1" s="1"/>
  <c r="K20" i="1"/>
  <c r="R20" i="1" s="1"/>
  <c r="Q41" i="1" l="1"/>
  <c r="R24" i="1"/>
  <c r="L22" i="1"/>
  <c r="K22" i="1"/>
  <c r="R22" i="1" s="1"/>
  <c r="K14" i="1"/>
  <c r="C13" i="6" s="1"/>
  <c r="D13" i="6" l="1"/>
  <c r="H13" i="6"/>
  <c r="F13" i="6"/>
  <c r="J13" i="6"/>
  <c r="K17" i="1"/>
  <c r="C14" i="6" s="1"/>
  <c r="K25" i="1"/>
  <c r="C16" i="6" s="1"/>
  <c r="K28" i="1"/>
  <c r="C17" i="6" s="1"/>
  <c r="D17" i="6" s="1"/>
  <c r="K34" i="1"/>
  <c r="C18" i="6" s="1"/>
  <c r="J16" i="6" l="1"/>
  <c r="D16" i="6"/>
  <c r="H16" i="6"/>
  <c r="F16" i="6"/>
  <c r="H17" i="6"/>
  <c r="J17" i="6"/>
  <c r="F17" i="6"/>
  <c r="F14" i="6"/>
  <c r="H14" i="6"/>
  <c r="J14" i="6"/>
  <c r="D14" i="6"/>
  <c r="D18" i="6"/>
  <c r="J18" i="6"/>
  <c r="H18" i="6"/>
  <c r="F18" i="6"/>
  <c r="K23" i="1"/>
  <c r="C15" i="6" s="1"/>
  <c r="D15" i="6" l="1"/>
  <c r="D20" i="6" s="1"/>
  <c r="J15" i="6"/>
  <c r="J20" i="6" s="1"/>
  <c r="H15" i="6"/>
  <c r="H20" i="6" s="1"/>
  <c r="F15" i="6"/>
  <c r="F20" i="6" s="1"/>
  <c r="K41" i="1"/>
  <c r="R41" i="1" s="1"/>
  <c r="C19" i="6" l="1"/>
  <c r="D21" i="6" l="1"/>
  <c r="F21" i="6" s="1"/>
  <c r="H21" i="6" s="1"/>
  <c r="J21" i="6" s="1"/>
  <c r="E20" i="6"/>
  <c r="E21" i="6" s="1"/>
  <c r="K20" i="6"/>
  <c r="G20" i="6"/>
  <c r="I20" i="6"/>
  <c r="G21" i="6" l="1"/>
  <c r="I21" i="6" s="1"/>
  <c r="K21" i="6" s="1"/>
</calcChain>
</file>

<file path=xl/sharedStrings.xml><?xml version="1.0" encoding="utf-8"?>
<sst xmlns="http://schemas.openxmlformats.org/spreadsheetml/2006/main" count="405" uniqueCount="190">
  <si>
    <t>Item</t>
  </si>
  <si>
    <t>Código</t>
  </si>
  <si>
    <t>Descrição</t>
  </si>
  <si>
    <t>Und</t>
  </si>
  <si>
    <t>Quant.</t>
  </si>
  <si>
    <t>Total</t>
  </si>
  <si>
    <t xml:space="preserve"> 1 </t>
  </si>
  <si>
    <t>SERVIÇOS PRELIMINARES</t>
  </si>
  <si>
    <t xml:space="preserve"> 1.1 </t>
  </si>
  <si>
    <t xml:space="preserve"> 74209/001 </t>
  </si>
  <si>
    <t>SINAPI</t>
  </si>
  <si>
    <t>PLACA DE OBRA EM CHAPA DE ACO GALVANIZADO</t>
  </si>
  <si>
    <t>m²</t>
  </si>
  <si>
    <t xml:space="preserve"> 1.2 </t>
  </si>
  <si>
    <t>ENGENHEIRO ELETRICISTA COM ENCARGOS COMPLEMENTARES</t>
  </si>
  <si>
    <t>H</t>
  </si>
  <si>
    <t xml:space="preserve"> 2 </t>
  </si>
  <si>
    <t>POSTES</t>
  </si>
  <si>
    <t xml:space="preserve"> 2.1 </t>
  </si>
  <si>
    <t>POSTE CONICO CONTINUO EM ACO GALVANIZADO, CURVO, BRACO SIMPLES, ENGASTADO,  H = 9 M, DIAMETRO INFERIOR = *135* MM</t>
  </si>
  <si>
    <t>UN</t>
  </si>
  <si>
    <t xml:space="preserve"> 2.2 </t>
  </si>
  <si>
    <t>CONCRETO USINADO BOMBEAVEL, CLASSE DE RESISTENCIA C20, COM BRITA 0 E 1, SLUMP = 100 +/- 20 MM, INCLUI SERVICO DE BOMBEAMENTO (NBR 8953)</t>
  </si>
  <si>
    <t>m³</t>
  </si>
  <si>
    <t xml:space="preserve"> 2.3 </t>
  </si>
  <si>
    <t xml:space="preserve"> 88247 </t>
  </si>
  <si>
    <t>AUXILIAR DE ELETRICISTA COM ENCARGOS COMPLEMENTARES</t>
  </si>
  <si>
    <t xml:space="preserve"> 2.4 </t>
  </si>
  <si>
    <t xml:space="preserve"> 88264 </t>
  </si>
  <si>
    <t>ELETRICISTA COM ENCARGOS COMPLEMENTARES</t>
  </si>
  <si>
    <t xml:space="preserve"> 2.5 </t>
  </si>
  <si>
    <t xml:space="preserve"> 5928 </t>
  </si>
  <si>
    <t>GUINDAUTO HIDRÁULICO, CAPACIDADE MÁXIMA DE CARGA 6200 KG, MOMENTO MÁXIMO DE CARGA 11,7 TM, ALCANCE MÁXIMO HORIZONTAL 9,70 M, INCLUSIVE CAMINHÃO TOCO PBT 16.000 KG, POTÊNCIA DE 189 CV - CHP DIURNO. AF_06/2014</t>
  </si>
  <si>
    <t>CHP</t>
  </si>
  <si>
    <t xml:space="preserve"> 3 </t>
  </si>
  <si>
    <t>LUMINARIAS</t>
  </si>
  <si>
    <t xml:space="preserve"> 4 </t>
  </si>
  <si>
    <t>CABOS</t>
  </si>
  <si>
    <t xml:space="preserve"> 4.1 </t>
  </si>
  <si>
    <t xml:space="preserve"> 91935 </t>
  </si>
  <si>
    <t>CABO DE COBRE FLEXÍVEL ISOLADO, 16 MM², ANTI-CHAMA 0,6/1,0 KV, PARA CIRCUITOS TERMINAIS - FORNECIMENTO E INSTALAÇÃO. AF_12/2015</t>
  </si>
  <si>
    <t>M</t>
  </si>
  <si>
    <t xml:space="preserve"> 4.2 </t>
  </si>
  <si>
    <t xml:space="preserve"> 91933 </t>
  </si>
  <si>
    <t>CABO DE COBRE FLEXÍVEL ISOLADO, 10 MM², ANTI-CHAMA 0,6/1,0 KV, PARA CIRCUITOS TERMINAIS - FORNECIMENTO E INSTALAÇÃO. AF_12/2015</t>
  </si>
  <si>
    <t xml:space="preserve"> 5 </t>
  </si>
  <si>
    <t>ELETRODUTO E CAIXAS DE PASSAGEM</t>
  </si>
  <si>
    <t xml:space="preserve"> 5.1 </t>
  </si>
  <si>
    <t xml:space="preserve"> 97667 </t>
  </si>
  <si>
    <t>ELETRODUTO FLEXÍVEL CORRUGADO, PEAD, DN 50 (1 ½)  - FORNECIMENTO E INSTALAÇÃO. AF_04/2016</t>
  </si>
  <si>
    <t xml:space="preserve"> 5.2 </t>
  </si>
  <si>
    <t xml:space="preserve"> 5.3 </t>
  </si>
  <si>
    <t xml:space="preserve"> 5.4 </t>
  </si>
  <si>
    <t>REATERRO MANUAL APILOADO COM SOQUETE. AF_10/2017</t>
  </si>
  <si>
    <t xml:space="preserve"> 5.5 </t>
  </si>
  <si>
    <t xml:space="preserve"> 96986 </t>
  </si>
  <si>
    <t>HASTE DE ATERRAMENTO 3/4  PARA SPDA - FORNECIMENTO E INSTALAÇÃO. AF_12/2017</t>
  </si>
  <si>
    <t xml:space="preserve"> 6 </t>
  </si>
  <si>
    <t>ENTRADA DE ENERGIA E ACESSORIOS</t>
  </si>
  <si>
    <t xml:space="preserve"> 6.1 </t>
  </si>
  <si>
    <t xml:space="preserve"> 101903 </t>
  </si>
  <si>
    <t>CONTATOR TRIPOLAR I NOMINAL 38A - FORNECIMENTO E INSTALAÇÃO. AF_10/2020</t>
  </si>
  <si>
    <t xml:space="preserve"> 6.2 </t>
  </si>
  <si>
    <t xml:space="preserve"> 101902 </t>
  </si>
  <si>
    <t>CONTATOR TRIPOLAR I NOMINAL 22A - FORNECIMENTO E INSTALAÇÃO. AF_10/2020</t>
  </si>
  <si>
    <t xml:space="preserve"> 6.3 </t>
  </si>
  <si>
    <t xml:space="preserve"> 00000404 </t>
  </si>
  <si>
    <t>FITA ISOLANTE DE BORRACHA AUTOFUSAO, USO ATE 69 KV (ALTA TENSAO)</t>
  </si>
  <si>
    <t xml:space="preserve"> 6.4 </t>
  </si>
  <si>
    <t xml:space="preserve"> 101632 </t>
  </si>
  <si>
    <t>RELÉ FOTOELÉTRICO PARA COMANDO DE ILUMINAÇÃO EXTERNA 1000 W - FORNECIMENTO E INSTALAÇÃO. AF_08/2020</t>
  </si>
  <si>
    <t xml:space="preserve"> 6.5 </t>
  </si>
  <si>
    <t xml:space="preserve"> 101510 </t>
  </si>
  <si>
    <t>ENTRADA DE ENERGIA ELÉTRICA, AÉREA, TRIFÁSICA, COM CAIXA DE EMBUTIR, CABO DE 16 MM2 E DISJUNTOR DIN 50A (NÃO INCLUSO O POSTE DE CONCRETO). AF_07/2020</t>
  </si>
  <si>
    <t xml:space="preserve"> 6.6 </t>
  </si>
  <si>
    <t xml:space="preserve"> 11655 </t>
  </si>
  <si>
    <t>ORSE</t>
  </si>
  <si>
    <t>COTAÇÕES</t>
  </si>
  <si>
    <t xml:space="preserve">PLANILHA DE COTAÇÕES </t>
  </si>
  <si>
    <t>ITEM</t>
  </si>
  <si>
    <t>EMPRESA</t>
  </si>
  <si>
    <t>ORÇAM. Nº</t>
  </si>
  <si>
    <t>CNPJ</t>
  </si>
  <si>
    <t>DATA COTAÇÃO</t>
  </si>
  <si>
    <t>FONE/INTERNET</t>
  </si>
  <si>
    <t>QUANT.</t>
  </si>
  <si>
    <t>PREÇO</t>
  </si>
  <si>
    <t>PREÇO MÉDIO</t>
  </si>
  <si>
    <t>1</t>
  </si>
  <si>
    <t>1.1</t>
  </si>
  <si>
    <t>61.276.226/0001-04</t>
  </si>
  <si>
    <t>ilumatic@ilumatic.com.br</t>
  </si>
  <si>
    <t>FORTLIGHT - (REPRES.: RODRIGO)</t>
  </si>
  <si>
    <t>S/N</t>
  </si>
  <si>
    <t>74.642.513/0001-32</t>
  </si>
  <si>
    <t>vendas@fortlight.com.br</t>
  </si>
  <si>
    <t>CONEXLED - ( REPRES.: ERICA)</t>
  </si>
  <si>
    <t>54.601.612/0001-69</t>
  </si>
  <si>
    <t>vendas8@conexled.com.br</t>
  </si>
  <si>
    <t>ILUMATIC - (REPRES.: MARCOS)</t>
  </si>
  <si>
    <t>LUMINARIA DE LED PARA ILUMINAÇÃO PÚBLICA, COM POTÊNCIA DE CONSUMO DE 150W E EFICIENCIA 110LM/W, FLUXO TOTAL MÍNIMO 16,500LM,  TEMPERATURA DE COR= 5000K +/- 400K, IRC&gt;70, FP &gt; 0,95, TENSÃO DE ALIMENTAÇÃO ~90 A 277V, COMPOSTA DE BASE PARA INSTALAÇÃO DE RELÉ FOTOELÉTRICO E DISPOSITIVO DE PROTEÇÃO CONTRA DESCARGAS ATMOSFÉRICA-DPS, IP-66,   OU EQUIVALENTE DE ACORDO COM A NBR-15129 E ESTAR EM CONFORMIDADE COM A PORTARIA 20/2017 DO INMETRO</t>
  </si>
  <si>
    <t>3.1</t>
  </si>
  <si>
    <t>VALOR TOTAL</t>
  </si>
  <si>
    <t>BDI</t>
  </si>
  <si>
    <t>Ref.</t>
  </si>
  <si>
    <t>1.2</t>
  </si>
  <si>
    <t>1.3</t>
  </si>
  <si>
    <t>HR</t>
  </si>
  <si>
    <t>FRAÇÃO DE TEMPO</t>
  </si>
  <si>
    <t>30 Dias</t>
  </si>
  <si>
    <t>%</t>
  </si>
  <si>
    <t>60 Dias</t>
  </si>
  <si>
    <t>90 Dias</t>
  </si>
  <si>
    <t>VALOR TOTAL DA OBRA</t>
  </si>
  <si>
    <t>NO PERIODO</t>
  </si>
  <si>
    <t>ACUMULADO</t>
  </si>
  <si>
    <t>RUA OSVALDO CRUZ</t>
  </si>
  <si>
    <t>PROXIMO RUA GOIAS</t>
  </si>
  <si>
    <t>PONTOS DE POSTES</t>
  </si>
  <si>
    <t>LARGURA</t>
  </si>
  <si>
    <t>120 Dias</t>
  </si>
  <si>
    <t xml:space="preserve"> 97886 </t>
  </si>
  <si>
    <t>CAIXA ENTERRADA ELÉTRICA RETANGULAR, EM ALVENARIA COM TIJOLOS CERÂMICOS MACIÇOS, FUNDO COM BRITA, DIMENSÕES INTERNAS: 0,3X0,3X0,3 M. AF_12/2020</t>
  </si>
  <si>
    <t>Obra</t>
  </si>
  <si>
    <t>Projeto de Iluminação Ornamental da Estrada Municipal José Custódio, Prolong. da Rua Osvaldo Cruz e Rua "H"</t>
  </si>
  <si>
    <t>Data</t>
  </si>
  <si>
    <t>Unidade Construtuiva</t>
  </si>
  <si>
    <t>Prefeitura Municipal de Anaurilândia/MS</t>
  </si>
  <si>
    <t>03.575.727/0001-95</t>
  </si>
  <si>
    <t>Tipo de Obra</t>
  </si>
  <si>
    <t>Iluminação Ornamental</t>
  </si>
  <si>
    <t>Município</t>
  </si>
  <si>
    <t>Anaurilândia-MS</t>
  </si>
  <si>
    <t>Endereço da Obra</t>
  </si>
  <si>
    <t>Estrada Municipal José Custódio, Prolongamento da Rua Osvaldo Cruz e Rua "H"</t>
  </si>
  <si>
    <t>Bairros</t>
  </si>
  <si>
    <t>Diversos</t>
  </si>
  <si>
    <t>Banco de Referência</t>
  </si>
  <si>
    <t>Moeda</t>
  </si>
  <si>
    <t>Real (R$)</t>
  </si>
  <si>
    <t>PLANILHA ORÇAMENTÁRIA</t>
  </si>
  <si>
    <t>P. Unitário</t>
  </si>
  <si>
    <t>P. Unit c/BDI</t>
  </si>
  <si>
    <t>Preço Total</t>
  </si>
  <si>
    <t>__________________________________</t>
  </si>
  <si>
    <t>MAYCON DOUGLAS NAGAI</t>
  </si>
  <si>
    <t>EDSON STEFANO TAKAZONO</t>
  </si>
  <si>
    <t>ENGENHEIRO CIVIL</t>
  </si>
  <si>
    <t>PREFEITO MUNICIPAL</t>
  </si>
  <si>
    <t>CREA-MS: 35225</t>
  </si>
  <si>
    <t>MUNICÍPIO DE ANAURILÂNDIA/MS</t>
  </si>
  <si>
    <t>MEMÓRIAL DE CALCULO</t>
  </si>
  <si>
    <t>2.1</t>
  </si>
  <si>
    <t>PROLONGAMENTO RUA OSVALDO CRUZ</t>
  </si>
  <si>
    <t>ESTRADA MUNICIPAL JOSÉ CUSTÓDIO</t>
  </si>
  <si>
    <t>RUA "H"</t>
  </si>
  <si>
    <t>PROLONGAMENTO ESTRADA MUNICIPAL JOSÉ CUSTÓDIO</t>
  </si>
  <si>
    <t>2.2</t>
  </si>
  <si>
    <t>M3</t>
  </si>
  <si>
    <t>2.3</t>
  </si>
  <si>
    <t>2.4</t>
  </si>
  <si>
    <t>2.5</t>
  </si>
  <si>
    <t>4.1</t>
  </si>
  <si>
    <t>4.2</t>
  </si>
  <si>
    <t>5.1</t>
  </si>
  <si>
    <t>5.2</t>
  </si>
  <si>
    <t>5.3</t>
  </si>
  <si>
    <t>COMP.VALA</t>
  </si>
  <si>
    <t>PROF.</t>
  </si>
  <si>
    <t>5.4</t>
  </si>
  <si>
    <t>5.5</t>
  </si>
  <si>
    <t>6.1</t>
  </si>
  <si>
    <t>6.2</t>
  </si>
  <si>
    <t>6.3</t>
  </si>
  <si>
    <t>6.4</t>
  </si>
  <si>
    <t>6.5</t>
  </si>
  <si>
    <t>6.6</t>
  </si>
  <si>
    <t>CRONOGRAMA FÍSICO-FINANCEIRO</t>
  </si>
  <si>
    <t>MERCADO</t>
  </si>
  <si>
    <t>ESCAVAÇÃO CAIXA ENTERRADA ELÉTRICA (30X30X30CM) 47UNID</t>
  </si>
  <si>
    <t>REATERRO CAIXA ENTERRADA ELÉTRICA (30X30X30CM) 47UNID</t>
  </si>
  <si>
    <t>POSTE DE CONCRETO DUPLO T (DT)  7/150</t>
  </si>
  <si>
    <t>ESCAVAÇÃO MANUAL DE VALA COM PROFUNDIDADE MENOR OU IGUAL A 1,30 M. AF_ 02/2021</t>
  </si>
  <si>
    <t>COMP. VALA</t>
  </si>
  <si>
    <t>00005051</t>
  </si>
  <si>
    <t>00001524</t>
  </si>
  <si>
    <t>Setembro/2021</t>
  </si>
  <si>
    <t>SINAPI 07/21 - MS; ORSE 03/21 - SE</t>
  </si>
  <si>
    <t>93358</t>
  </si>
  <si>
    <t>96995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</si>
</sst>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R$&quot;\ * #,##0.00_-;\-&quot;R$&quot;\ * #,##0.00_-;_-&quot;R$&quot;\ * &quot;-&quot;??_-;_-@_-"/>
    <numFmt numFmtId="166" formatCode="_(* #,##0.00_);_(* \(#,##0.00\);_(* &quot;-&quot;??_);_(@_)"/>
    <numFmt numFmtId="167" formatCode="mmmm/yyyy"/>
    <numFmt numFmtId="168" formatCode="_-[$R$-416]\ * #,##0.00_-;\-[$R$-416]\ * #,##0.00_-;_-[$R$-416]\ * &quot;-&quot;??_-;_-@_-"/>
    <numFmt numFmtId="169" formatCode="_-* #,##0.0000_-;\-* #,##0.0000_-;_-* &quot;-&quot;??_-;_-@_-"/>
  </numFmts>
  <fonts count="42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MS Sans Serif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Times New Roman"/>
      <family val="1"/>
    </font>
    <font>
      <sz val="10"/>
      <color theme="1"/>
      <name val="Arial"/>
      <family val="2"/>
    </font>
    <font>
      <sz val="8"/>
      <name val="Arial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b/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9" fontId="19" fillId="0" borderId="0" applyFont="0" applyFill="0" applyBorder="0" applyAlignment="0" applyProtection="0"/>
    <xf numFmtId="0" fontId="2" fillId="0" borderId="0"/>
    <xf numFmtId="0" fontId="21" fillId="0" borderId="0"/>
    <xf numFmtId="0" fontId="23" fillId="0" borderId="0"/>
    <xf numFmtId="166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1" fillId="14" borderId="0"/>
    <xf numFmtId="0" fontId="21" fillId="0" borderId="0"/>
  </cellStyleXfs>
  <cellXfs count="279">
    <xf numFmtId="0" fontId="0" fillId="0" borderId="0" xfId="0"/>
    <xf numFmtId="0" fontId="2" fillId="0" borderId="0" xfId="2"/>
    <xf numFmtId="49" fontId="21" fillId="9" borderId="4" xfId="4" applyNumberFormat="1" applyFont="1" applyFill="1" applyBorder="1" applyAlignment="1">
      <alignment horizontal="center" vertical="center"/>
    </xf>
    <xf numFmtId="0" fontId="24" fillId="9" borderId="0" xfId="3" applyFont="1" applyFill="1" applyAlignment="1">
      <alignment horizontal="center" vertical="center" wrapText="1"/>
    </xf>
    <xf numFmtId="0" fontId="25" fillId="9" borderId="0" xfId="3" applyFont="1" applyFill="1" applyAlignment="1" applyProtection="1">
      <alignment vertical="center"/>
      <protection locked="0"/>
    </xf>
    <xf numFmtId="0" fontId="21" fillId="9" borderId="0" xfId="3" applyFill="1" applyAlignment="1" applyProtection="1">
      <alignment vertical="center"/>
      <protection locked="0"/>
    </xf>
    <xf numFmtId="166" fontId="25" fillId="9" borderId="0" xfId="5" applyFont="1" applyFill="1" applyBorder="1" applyAlignment="1" applyProtection="1">
      <alignment vertical="center"/>
      <protection locked="0"/>
    </xf>
    <xf numFmtId="167" fontId="26" fillId="9" borderId="0" xfId="5" applyNumberFormat="1" applyFont="1" applyFill="1" applyBorder="1" applyAlignment="1">
      <alignment vertical="center"/>
    </xf>
    <xf numFmtId="166" fontId="25" fillId="9" borderId="0" xfId="5" applyFont="1" applyFill="1" applyBorder="1" applyAlignment="1" applyProtection="1">
      <alignment horizontal="right" vertical="center"/>
      <protection locked="0"/>
    </xf>
    <xf numFmtId="10" fontId="21" fillId="9" borderId="0" xfId="6" applyNumberFormat="1" applyFont="1" applyFill="1" applyBorder="1" applyAlignment="1" applyProtection="1">
      <alignment horizontal="left" vertical="center"/>
      <protection locked="0"/>
    </xf>
    <xf numFmtId="49" fontId="25" fillId="0" borderId="8" xfId="4" applyNumberFormat="1" applyFont="1" applyBorder="1" applyAlignment="1">
      <alignment horizontal="center" vertical="center" wrapText="1"/>
    </xf>
    <xf numFmtId="49" fontId="27" fillId="0" borderId="9" xfId="4" applyNumberFormat="1" applyFont="1" applyBorder="1" applyAlignment="1">
      <alignment horizontal="center" vertical="center" wrapText="1"/>
    </xf>
    <xf numFmtId="49" fontId="28" fillId="0" borderId="9" xfId="3" applyNumberFormat="1" applyFont="1" applyBorder="1" applyAlignment="1">
      <alignment horizontal="center" vertical="center"/>
    </xf>
    <xf numFmtId="49" fontId="28" fillId="0" borderId="9" xfId="3" applyNumberFormat="1" applyFont="1" applyBorder="1" applyAlignment="1">
      <alignment horizontal="center" vertical="center" wrapText="1"/>
    </xf>
    <xf numFmtId="49" fontId="25" fillId="0" borderId="9" xfId="4" applyNumberFormat="1" applyFont="1" applyBorder="1" applyAlignment="1">
      <alignment horizontal="center" vertical="center" wrapText="1"/>
    </xf>
    <xf numFmtId="49" fontId="25" fillId="0" borderId="9" xfId="7" applyNumberFormat="1" applyFont="1" applyFill="1" applyBorder="1" applyAlignment="1">
      <alignment horizontal="center" vertical="center" wrapText="1"/>
    </xf>
    <xf numFmtId="49" fontId="25" fillId="0" borderId="10" xfId="7" applyNumberFormat="1" applyFont="1" applyFill="1" applyBorder="1" applyAlignment="1">
      <alignment horizontal="center" vertical="center" wrapText="1"/>
    </xf>
    <xf numFmtId="49" fontId="28" fillId="11" borderId="11" xfId="3" applyNumberFormat="1" applyFont="1" applyFill="1" applyBorder="1" applyAlignment="1">
      <alignment horizontal="center" vertical="center" wrapText="1"/>
    </xf>
    <xf numFmtId="0" fontId="29" fillId="11" borderId="12" xfId="3" applyFont="1" applyFill="1" applyBorder="1" applyAlignment="1" applyProtection="1">
      <alignment horizontal="justify" vertical="center" wrapText="1"/>
      <protection locked="0"/>
    </xf>
    <xf numFmtId="0" fontId="28" fillId="11" borderId="13" xfId="3" applyFont="1" applyFill="1" applyBorder="1" applyAlignment="1">
      <alignment horizontal="left" vertical="center" wrapText="1"/>
    </xf>
    <xf numFmtId="0" fontId="28" fillId="11" borderId="13" xfId="3" applyFont="1" applyFill="1" applyBorder="1" applyAlignment="1">
      <alignment horizontal="center" vertical="center" wrapText="1"/>
    </xf>
    <xf numFmtId="164" fontId="25" fillId="11" borderId="13" xfId="7" applyFont="1" applyFill="1" applyBorder="1" applyAlignment="1" applyProtection="1">
      <alignment horizontal="left" vertical="center" wrapText="1"/>
    </xf>
    <xf numFmtId="164" fontId="25" fillId="11" borderId="14" xfId="7" applyFont="1" applyFill="1" applyBorder="1" applyAlignment="1" applyProtection="1">
      <alignment horizontal="left" vertical="center" wrapText="1"/>
    </xf>
    <xf numFmtId="0" fontId="30" fillId="0" borderId="15" xfId="3" applyFont="1" applyBorder="1" applyAlignment="1">
      <alignment horizontal="center" vertical="top"/>
    </xf>
    <xf numFmtId="0" fontId="30" fillId="0" borderId="15" xfId="3" applyFont="1" applyBorder="1" applyAlignment="1">
      <alignment horizontal="left" vertical="top"/>
    </xf>
    <xf numFmtId="3" fontId="28" fillId="0" borderId="15" xfId="3" applyNumberFormat="1" applyFont="1" applyBorder="1" applyAlignment="1">
      <alignment horizontal="center" vertical="top"/>
    </xf>
    <xf numFmtId="17" fontId="30" fillId="0" borderId="15" xfId="3" applyNumberFormat="1" applyFont="1" applyBorder="1" applyAlignment="1">
      <alignment horizontal="center" vertical="top"/>
    </xf>
    <xf numFmtId="0" fontId="2" fillId="0" borderId="15" xfId="2" applyBorder="1"/>
    <xf numFmtId="43" fontId="21" fillId="9" borderId="15" xfId="7" applyNumberFormat="1" applyFont="1" applyFill="1" applyBorder="1" applyAlignment="1" applyProtection="1">
      <alignment horizontal="left" vertical="top"/>
    </xf>
    <xf numFmtId="0" fontId="30" fillId="0" borderId="16" xfId="3" applyFont="1" applyBorder="1" applyAlignment="1">
      <alignment horizontal="center" vertical="top"/>
    </xf>
    <xf numFmtId="0" fontId="30" fillId="0" borderId="16" xfId="3" applyFont="1" applyBorder="1" applyAlignment="1">
      <alignment horizontal="left" vertical="top"/>
    </xf>
    <xf numFmtId="3" fontId="28" fillId="0" borderId="16" xfId="3" applyNumberFormat="1" applyFont="1" applyBorder="1" applyAlignment="1">
      <alignment horizontal="center" vertical="top"/>
    </xf>
    <xf numFmtId="17" fontId="30" fillId="0" borderId="16" xfId="3" applyNumberFormat="1" applyFont="1" applyBorder="1" applyAlignment="1">
      <alignment horizontal="center" vertical="top"/>
    </xf>
    <xf numFmtId="0" fontId="2" fillId="0" borderId="16" xfId="2" applyBorder="1"/>
    <xf numFmtId="0" fontId="30" fillId="0" borderId="9" xfId="3" applyFont="1" applyBorder="1" applyAlignment="1">
      <alignment horizontal="center" vertical="top"/>
    </xf>
    <xf numFmtId="0" fontId="30" fillId="0" borderId="9" xfId="3" applyFont="1" applyBorder="1" applyAlignment="1">
      <alignment horizontal="left" vertical="top"/>
    </xf>
    <xf numFmtId="3" fontId="28" fillId="0" borderId="9" xfId="3" applyNumberFormat="1" applyFont="1" applyBorder="1" applyAlignment="1">
      <alignment horizontal="center" vertical="top"/>
    </xf>
    <xf numFmtId="17" fontId="30" fillId="0" borderId="9" xfId="3" applyNumberFormat="1" applyFont="1" applyBorder="1" applyAlignment="1">
      <alignment horizontal="center" vertical="top"/>
    </xf>
    <xf numFmtId="0" fontId="2" fillId="0" borderId="9" xfId="2" applyBorder="1"/>
    <xf numFmtId="43" fontId="21" fillId="9" borderId="16" xfId="7" applyNumberFormat="1" applyFont="1" applyFill="1" applyBorder="1" applyAlignment="1" applyProtection="1">
      <alignment horizontal="left" vertical="top"/>
    </xf>
    <xf numFmtId="43" fontId="21" fillId="0" borderId="9" xfId="7" applyNumberFormat="1" applyFont="1" applyFill="1" applyBorder="1" applyAlignment="1" applyProtection="1">
      <alignment horizontal="left" vertical="top"/>
    </xf>
    <xf numFmtId="0" fontId="14" fillId="8" borderId="0" xfId="0" applyFont="1" applyFill="1" applyAlignment="1">
      <alignment wrapText="1"/>
    </xf>
    <xf numFmtId="0" fontId="7" fillId="6" borderId="16" xfId="0" applyFont="1" applyFill="1" applyBorder="1" applyAlignment="1">
      <alignment horizontal="left" vertical="top" wrapText="1"/>
    </xf>
    <xf numFmtId="0" fontId="7" fillId="6" borderId="29" xfId="0" applyFont="1" applyFill="1" applyBorder="1" applyAlignment="1">
      <alignment horizontal="left" vertical="top" wrapText="1"/>
    </xf>
    <xf numFmtId="0" fontId="7" fillId="6" borderId="30" xfId="0" applyFont="1" applyFill="1" applyBorder="1" applyAlignment="1">
      <alignment horizontal="left" vertical="top" wrapText="1"/>
    </xf>
    <xf numFmtId="168" fontId="8" fillId="7" borderId="31" xfId="0" applyNumberFormat="1" applyFont="1" applyFill="1" applyBorder="1" applyAlignment="1">
      <alignment horizontal="right" vertical="top" wrapText="1"/>
    </xf>
    <xf numFmtId="0" fontId="7" fillId="6" borderId="33" xfId="0" applyFont="1" applyFill="1" applyBorder="1" applyAlignment="1">
      <alignment horizontal="left" vertical="top" wrapText="1"/>
    </xf>
    <xf numFmtId="168" fontId="8" fillId="7" borderId="17" xfId="0" applyNumberFormat="1" applyFont="1" applyFill="1" applyBorder="1" applyAlignment="1">
      <alignment horizontal="right" vertical="top" wrapText="1"/>
    </xf>
    <xf numFmtId="0" fontId="16" fillId="0" borderId="1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168" fontId="18" fillId="0" borderId="16" xfId="0" applyNumberFormat="1" applyFont="1" applyFill="1" applyBorder="1" applyAlignment="1">
      <alignment horizontal="center" vertical="center" wrapText="1"/>
    </xf>
    <xf numFmtId="168" fontId="13" fillId="0" borderId="16" xfId="0" applyNumberFormat="1" applyFont="1" applyFill="1" applyBorder="1" applyAlignment="1">
      <alignment horizontal="center" vertical="center" wrapText="1"/>
    </xf>
    <xf numFmtId="168" fontId="18" fillId="0" borderId="17" xfId="0" applyNumberFormat="1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43" fontId="0" fillId="0" borderId="0" xfId="9" applyFont="1" applyBorder="1"/>
    <xf numFmtId="0" fontId="2" fillId="0" borderId="0" xfId="8"/>
    <xf numFmtId="43" fontId="0" fillId="0" borderId="0" xfId="9" applyFont="1" applyBorder="1" applyAlignment="1">
      <alignment vertical="center"/>
    </xf>
    <xf numFmtId="0" fontId="2" fillId="0" borderId="0" xfId="8" applyAlignment="1">
      <alignment horizontal="center" vertical="center"/>
    </xf>
    <xf numFmtId="43" fontId="20" fillId="0" borderId="0" xfId="8" applyNumberFormat="1" applyFont="1" applyAlignment="1">
      <alignment vertical="center"/>
    </xf>
    <xf numFmtId="0" fontId="2" fillId="0" borderId="0" xfId="8" applyAlignment="1">
      <alignment vertical="center"/>
    </xf>
    <xf numFmtId="43" fontId="2" fillId="0" borderId="0" xfId="8" applyNumberFormat="1" applyAlignment="1">
      <alignment vertical="center"/>
    </xf>
    <xf numFmtId="0" fontId="33" fillId="0" borderId="0" xfId="8" applyFont="1" applyAlignment="1">
      <alignment vertical="center"/>
    </xf>
    <xf numFmtId="43" fontId="0" fillId="0" borderId="0" xfId="9" applyFont="1" applyAlignment="1">
      <alignment vertical="center"/>
    </xf>
    <xf numFmtId="0" fontId="34" fillId="12" borderId="0" xfId="0" applyFont="1" applyFill="1" applyAlignment="1">
      <alignment vertical="center" wrapText="1"/>
    </xf>
    <xf numFmtId="0" fontId="2" fillId="0" borderId="0" xfId="10"/>
    <xf numFmtId="0" fontId="35" fillId="13" borderId="33" xfId="10" applyFont="1" applyFill="1" applyBorder="1" applyAlignment="1">
      <alignment horizontal="center" vertical="top" wrapText="1"/>
    </xf>
    <xf numFmtId="0" fontId="35" fillId="13" borderId="16" xfId="10" applyFont="1" applyFill="1" applyBorder="1" applyAlignment="1">
      <alignment horizontal="center" vertical="top" wrapText="1"/>
    </xf>
    <xf numFmtId="0" fontId="35" fillId="13" borderId="17" xfId="10" applyFont="1" applyFill="1" applyBorder="1" applyAlignment="1">
      <alignment horizontal="center" vertical="top" wrapText="1"/>
    </xf>
    <xf numFmtId="0" fontId="36" fillId="0" borderId="33" xfId="10" applyFont="1" applyBorder="1" applyAlignment="1">
      <alignment horizontal="center" vertical="top" wrapText="1"/>
    </xf>
    <xf numFmtId="0" fontId="36" fillId="0" borderId="16" xfId="10" applyFont="1" applyBorder="1" applyAlignment="1">
      <alignment vertical="top" wrapText="1"/>
    </xf>
    <xf numFmtId="4" fontId="36" fillId="0" borderId="16" xfId="10" applyNumberFormat="1" applyFont="1" applyBorder="1" applyAlignment="1">
      <alignment horizontal="right" vertical="top" wrapText="1"/>
    </xf>
    <xf numFmtId="43" fontId="36" fillId="0" borderId="16" xfId="11" applyFont="1" applyFill="1" applyBorder="1" applyAlignment="1">
      <alignment vertical="top" wrapText="1"/>
    </xf>
    <xf numFmtId="10" fontId="36" fillId="0" borderId="16" xfId="12" applyNumberFormat="1" applyFont="1" applyFill="1" applyBorder="1" applyAlignment="1">
      <alignment vertical="top" wrapText="1"/>
    </xf>
    <xf numFmtId="10" fontId="36" fillId="0" borderId="17" xfId="12" applyNumberFormat="1" applyFont="1" applyFill="1" applyBorder="1" applyAlignment="1">
      <alignment vertical="top" wrapText="1"/>
    </xf>
    <xf numFmtId="43" fontId="36" fillId="0" borderId="16" xfId="10" applyNumberFormat="1" applyFont="1" applyBorder="1" applyAlignment="1">
      <alignment vertical="top" wrapText="1"/>
    </xf>
    <xf numFmtId="43" fontId="36" fillId="0" borderId="18" xfId="10" applyNumberFormat="1" applyFont="1" applyBorder="1" applyAlignment="1">
      <alignment vertical="top" wrapText="1"/>
    </xf>
    <xf numFmtId="10" fontId="36" fillId="0" borderId="18" xfId="12" applyNumberFormat="1" applyFont="1" applyFill="1" applyBorder="1" applyAlignment="1">
      <alignment vertical="top" wrapText="1"/>
    </xf>
    <xf numFmtId="10" fontId="36" fillId="0" borderId="19" xfId="12" applyNumberFormat="1" applyFont="1" applyFill="1" applyBorder="1" applyAlignment="1">
      <alignment vertical="top" wrapText="1"/>
    </xf>
    <xf numFmtId="43" fontId="0" fillId="0" borderId="0" xfId="0" applyNumberFormat="1"/>
    <xf numFmtId="169" fontId="0" fillId="0" borderId="0" xfId="0" applyNumberFormat="1"/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168" fontId="18" fillId="0" borderId="9" xfId="0" applyNumberFormat="1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wrapText="1"/>
    </xf>
    <xf numFmtId="0" fontId="2" fillId="0" borderId="0" xfId="10" applyBorder="1"/>
    <xf numFmtId="10" fontId="0" fillId="0" borderId="0" xfId="1" applyNumberFormat="1" applyFont="1"/>
    <xf numFmtId="0" fontId="0" fillId="0" borderId="0" xfId="0"/>
    <xf numFmtId="0" fontId="10" fillId="0" borderId="16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8" borderId="20" xfId="0" applyFont="1" applyFill="1" applyBorder="1" applyAlignment="1">
      <alignment horizontal="left" vertical="top" wrapText="1"/>
    </xf>
    <xf numFmtId="0" fontId="9" fillId="8" borderId="21" xfId="0" applyFont="1" applyFill="1" applyBorder="1" applyAlignment="1">
      <alignment horizontal="left" vertical="top" wrapText="1"/>
    </xf>
    <xf numFmtId="0" fontId="9" fillId="8" borderId="22" xfId="0" applyFont="1" applyFill="1" applyBorder="1" applyAlignment="1">
      <alignment horizontal="left" vertical="top" wrapText="1"/>
    </xf>
    <xf numFmtId="0" fontId="9" fillId="8" borderId="25" xfId="0" applyFont="1" applyFill="1" applyBorder="1" applyAlignment="1">
      <alignment horizontal="left" vertical="top" wrapText="1"/>
    </xf>
    <xf numFmtId="0" fontId="9" fillId="8" borderId="26" xfId="0" applyFont="1" applyFill="1" applyBorder="1" applyAlignment="1">
      <alignment horizontal="left" vertical="top" wrapText="1"/>
    </xf>
    <xf numFmtId="0" fontId="9" fillId="8" borderId="26" xfId="0" applyFont="1" applyFill="1" applyBorder="1" applyAlignment="1">
      <alignment horizontal="left" vertical="top"/>
    </xf>
    <xf numFmtId="4" fontId="9" fillId="8" borderId="26" xfId="0" applyNumberFormat="1" applyFont="1" applyFill="1" applyBorder="1" applyAlignment="1">
      <alignment horizontal="left" vertical="top" wrapText="1"/>
    </xf>
    <xf numFmtId="0" fontId="9" fillId="8" borderId="27" xfId="0" applyFont="1" applyFill="1" applyBorder="1" applyAlignment="1">
      <alignment horizontal="left" vertical="top" wrapText="1"/>
    </xf>
    <xf numFmtId="0" fontId="25" fillId="8" borderId="30" xfId="0" applyFont="1" applyFill="1" applyBorder="1" applyAlignment="1">
      <alignment horizontal="center" vertical="center"/>
    </xf>
    <xf numFmtId="49" fontId="21" fillId="8" borderId="31" xfId="0" applyNumberFormat="1" applyFont="1" applyFill="1" applyBorder="1" applyAlignment="1">
      <alignment vertical="center"/>
    </xf>
    <xf numFmtId="0" fontId="25" fillId="8" borderId="16" xfId="0" applyFont="1" applyFill="1" applyBorder="1" applyAlignment="1">
      <alignment horizontal="center" vertical="center"/>
    </xf>
    <xf numFmtId="0" fontId="21" fillId="8" borderId="17" xfId="0" applyFont="1" applyFill="1" applyBorder="1" applyAlignment="1">
      <alignment vertical="center"/>
    </xf>
    <xf numFmtId="0" fontId="21" fillId="8" borderId="36" xfId="0" applyFont="1" applyFill="1" applyBorder="1" applyAlignment="1">
      <alignment vertical="center" wrapText="1"/>
    </xf>
    <xf numFmtId="0" fontId="21" fillId="8" borderId="37" xfId="0" applyFont="1" applyFill="1" applyBorder="1" applyAlignment="1">
      <alignment vertical="center" wrapText="1"/>
    </xf>
    <xf numFmtId="0" fontId="25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37" fillId="0" borderId="0" xfId="0" applyFont="1"/>
    <xf numFmtId="10" fontId="38" fillId="0" borderId="28" xfId="1" applyNumberFormat="1" applyFont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4" fontId="8" fillId="7" borderId="14" xfId="0" applyNumberFormat="1" applyFont="1" applyFill="1" applyBorder="1" applyAlignment="1">
      <alignment horizontal="right" vertical="center" wrapText="1"/>
    </xf>
    <xf numFmtId="4" fontId="10" fillId="11" borderId="16" xfId="0" applyNumberFormat="1" applyFont="1" applyFill="1" applyBorder="1" applyAlignment="1">
      <alignment horizontal="center" vertical="center" wrapText="1"/>
    </xf>
    <xf numFmtId="4" fontId="12" fillId="11" borderId="16" xfId="0" applyNumberFormat="1" applyFont="1" applyFill="1" applyBorder="1" applyAlignment="1">
      <alignment horizontal="center" vertical="center" wrapText="1"/>
    </xf>
    <xf numFmtId="4" fontId="17" fillId="11" borderId="16" xfId="0" applyNumberFormat="1" applyFont="1" applyFill="1" applyBorder="1" applyAlignment="1">
      <alignment horizontal="center" vertical="center" wrapText="1"/>
    </xf>
    <xf numFmtId="4" fontId="17" fillId="11" borderId="9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4" fontId="21" fillId="0" borderId="0" xfId="0" applyNumberFormat="1" applyFont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0" xfId="13" applyFont="1" applyFill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0" fontId="20" fillId="9" borderId="0" xfId="8" applyFont="1" applyFill="1" applyAlignment="1">
      <alignment horizontal="center" vertical="center"/>
    </xf>
    <xf numFmtId="0" fontId="2" fillId="9" borderId="0" xfId="8" applyFill="1"/>
    <xf numFmtId="0" fontId="28" fillId="0" borderId="11" xfId="8" applyFont="1" applyBorder="1" applyAlignment="1">
      <alignment horizontal="center" vertical="center"/>
    </xf>
    <xf numFmtId="0" fontId="30" fillId="0" borderId="0" xfId="8" applyFont="1" applyAlignment="1">
      <alignment horizontal="center"/>
    </xf>
    <xf numFmtId="43" fontId="21" fillId="0" borderId="0" xfId="9" applyFont="1" applyBorder="1"/>
    <xf numFmtId="49" fontId="28" fillId="0" borderId="29" xfId="8" applyNumberFormat="1" applyFont="1" applyBorder="1" applyAlignment="1">
      <alignment horizontal="center" vertical="center"/>
    </xf>
    <xf numFmtId="0" fontId="28" fillId="0" borderId="30" xfId="8" applyFont="1" applyBorder="1" applyAlignment="1">
      <alignment horizontal="left" vertical="center" wrapText="1"/>
    </xf>
    <xf numFmtId="43" fontId="30" fillId="0" borderId="30" xfId="9" applyFont="1" applyBorder="1" applyAlignment="1">
      <alignment horizontal="center" vertical="center"/>
    </xf>
    <xf numFmtId="43" fontId="28" fillId="0" borderId="31" xfId="9" applyFont="1" applyBorder="1" applyAlignment="1">
      <alignment horizontal="center" vertical="center"/>
    </xf>
    <xf numFmtId="49" fontId="28" fillId="0" borderId="33" xfId="8" applyNumberFormat="1" applyFont="1" applyBorder="1" applyAlignment="1">
      <alignment horizontal="center" vertical="center"/>
    </xf>
    <xf numFmtId="0" fontId="30" fillId="0" borderId="16" xfId="8" applyFont="1" applyBorder="1" applyAlignment="1">
      <alignment horizontal="left" vertical="center" wrapText="1"/>
    </xf>
    <xf numFmtId="43" fontId="30" fillId="0" borderId="16" xfId="9" applyFont="1" applyBorder="1" applyAlignment="1">
      <alignment horizontal="center" vertical="center"/>
    </xf>
    <xf numFmtId="43" fontId="30" fillId="0" borderId="17" xfId="9" applyFont="1" applyBorder="1" applyAlignment="1">
      <alignment vertical="center"/>
    </xf>
    <xf numFmtId="43" fontId="21" fillId="0" borderId="0" xfId="9" applyFont="1" applyBorder="1" applyAlignment="1">
      <alignment vertical="center"/>
    </xf>
    <xf numFmtId="0" fontId="30" fillId="0" borderId="0" xfId="8" applyFont="1" applyAlignment="1">
      <alignment vertical="center"/>
    </xf>
    <xf numFmtId="43" fontId="30" fillId="0" borderId="0" xfId="9" applyFont="1" applyBorder="1" applyAlignment="1">
      <alignment vertical="center"/>
    </xf>
    <xf numFmtId="43" fontId="1" fillId="0" borderId="0" xfId="9" applyFont="1" applyBorder="1" applyAlignment="1">
      <alignment vertical="center"/>
    </xf>
    <xf numFmtId="49" fontId="28" fillId="0" borderId="32" xfId="8" applyNumberFormat="1" applyFont="1" applyBorder="1" applyAlignment="1">
      <alignment horizontal="center" vertical="center"/>
    </xf>
    <xf numFmtId="0" fontId="30" fillId="0" borderId="18" xfId="8" applyFont="1" applyBorder="1" applyAlignment="1">
      <alignment horizontal="left" vertical="center" wrapText="1"/>
    </xf>
    <xf numFmtId="43" fontId="30" fillId="0" borderId="18" xfId="9" applyFont="1" applyBorder="1" applyAlignment="1">
      <alignment horizontal="center" vertical="center"/>
    </xf>
    <xf numFmtId="43" fontId="30" fillId="0" borderId="19" xfId="9" applyFont="1" applyBorder="1" applyAlignment="1">
      <alignment vertical="center"/>
    </xf>
    <xf numFmtId="49" fontId="28" fillId="0" borderId="0" xfId="8" applyNumberFormat="1" applyFont="1" applyAlignment="1">
      <alignment horizontal="center" vertical="center"/>
    </xf>
    <xf numFmtId="0" fontId="30" fillId="0" borderId="0" xfId="8" applyFont="1" applyAlignment="1">
      <alignment horizontal="left" vertical="center" wrapText="1"/>
    </xf>
    <xf numFmtId="43" fontId="30" fillId="0" borderId="0" xfId="9" applyFont="1" applyBorder="1" applyAlignment="1">
      <alignment horizontal="center" vertical="center"/>
    </xf>
    <xf numFmtId="43" fontId="28" fillId="0" borderId="31" xfId="9" applyFont="1" applyBorder="1" applyAlignment="1">
      <alignment vertical="center"/>
    </xf>
    <xf numFmtId="43" fontId="25" fillId="0" borderId="29" xfId="9" applyFont="1" applyBorder="1" applyAlignment="1">
      <alignment horizontal="center" vertical="center" wrapText="1"/>
    </xf>
    <xf numFmtId="43" fontId="30" fillId="0" borderId="30" xfId="9" applyFont="1" applyBorder="1" applyAlignment="1">
      <alignment horizontal="center" vertical="center" wrapText="1"/>
    </xf>
    <xf numFmtId="43" fontId="21" fillId="0" borderId="30" xfId="9" applyFont="1" applyBorder="1" applyAlignment="1">
      <alignment horizontal="center" vertical="center" wrapText="1"/>
    </xf>
    <xf numFmtId="43" fontId="25" fillId="0" borderId="31" xfId="9" applyFont="1" applyBorder="1" applyAlignment="1">
      <alignment horizontal="center" vertical="center" wrapText="1"/>
    </xf>
    <xf numFmtId="43" fontId="30" fillId="0" borderId="16" xfId="9" applyFont="1" applyBorder="1" applyAlignment="1">
      <alignment vertical="center"/>
    </xf>
    <xf numFmtId="43" fontId="21" fillId="0" borderId="16" xfId="9" applyFont="1" applyBorder="1" applyAlignment="1">
      <alignment vertical="center"/>
    </xf>
    <xf numFmtId="2" fontId="30" fillId="0" borderId="17" xfId="8" applyNumberFormat="1" applyFont="1" applyBorder="1" applyAlignment="1">
      <alignment vertical="center"/>
    </xf>
    <xf numFmtId="43" fontId="30" fillId="0" borderId="18" xfId="9" applyFont="1" applyBorder="1" applyAlignment="1">
      <alignment vertical="center"/>
    </xf>
    <xf numFmtId="43" fontId="21" fillId="0" borderId="18" xfId="9" applyFont="1" applyBorder="1" applyAlignment="1">
      <alignment vertical="center"/>
    </xf>
    <xf numFmtId="2" fontId="30" fillId="0" borderId="19" xfId="8" applyNumberFormat="1" applyFont="1" applyBorder="1" applyAlignment="1">
      <alignment vertical="center"/>
    </xf>
    <xf numFmtId="0" fontId="28" fillId="0" borderId="0" xfId="8" applyFont="1" applyAlignment="1">
      <alignment horizontal="left" vertical="center" wrapText="1"/>
    </xf>
    <xf numFmtId="2" fontId="30" fillId="0" borderId="0" xfId="8" applyNumberFormat="1" applyFont="1" applyAlignment="1">
      <alignment vertical="center"/>
    </xf>
    <xf numFmtId="0" fontId="28" fillId="0" borderId="30" xfId="8" applyFont="1" applyBorder="1" applyAlignment="1">
      <alignment horizontal="center" vertical="center" wrapText="1"/>
    </xf>
    <xf numFmtId="43" fontId="28" fillId="0" borderId="31" xfId="8" applyNumberFormat="1" applyFont="1" applyBorder="1" applyAlignment="1">
      <alignment horizontal="left" vertical="center" wrapText="1"/>
    </xf>
    <xf numFmtId="43" fontId="28" fillId="0" borderId="31" xfId="8" applyNumberFormat="1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43" fontId="28" fillId="0" borderId="0" xfId="8" applyNumberFormat="1" applyFont="1" applyAlignment="1">
      <alignment vertical="center"/>
    </xf>
    <xf numFmtId="43" fontId="21" fillId="0" borderId="0" xfId="9" applyFont="1" applyAlignment="1">
      <alignment vertical="center"/>
    </xf>
    <xf numFmtId="0" fontId="28" fillId="12" borderId="0" xfId="0" applyFont="1" applyFill="1" applyAlignment="1">
      <alignment vertical="center" wrapText="1"/>
    </xf>
    <xf numFmtId="0" fontId="30" fillId="0" borderId="0" xfId="8" applyFont="1" applyAlignment="1">
      <alignment horizontal="center" vertical="center"/>
    </xf>
    <xf numFmtId="0" fontId="25" fillId="8" borderId="0" xfId="0" applyFont="1" applyFill="1" applyAlignment="1">
      <alignment horizontal="center" vertical="center" wrapText="1"/>
    </xf>
    <xf numFmtId="0" fontId="21" fillId="8" borderId="0" xfId="0" applyFont="1" applyFill="1" applyAlignment="1">
      <alignment wrapText="1"/>
    </xf>
    <xf numFmtId="49" fontId="20" fillId="0" borderId="0" xfId="8" applyNumberFormat="1" applyFont="1" applyAlignment="1">
      <alignment horizontal="center" vertical="center"/>
    </xf>
    <xf numFmtId="4" fontId="0" fillId="0" borderId="0" xfId="0" applyNumberFormat="1"/>
    <xf numFmtId="168" fontId="0" fillId="0" borderId="0" xfId="0" applyNumberFormat="1"/>
    <xf numFmtId="0" fontId="0" fillId="15" borderId="16" xfId="0" applyFill="1" applyBorder="1" applyAlignment="1">
      <alignment horizontal="center" vertical="center"/>
    </xf>
    <xf numFmtId="0" fontId="0" fillId="15" borderId="46" xfId="0" applyFill="1" applyBorder="1" applyAlignment="1">
      <alignment horizontal="center" vertical="center"/>
    </xf>
    <xf numFmtId="10" fontId="2" fillId="0" borderId="0" xfId="10" applyNumberFormat="1"/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/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2" fontId="30" fillId="0" borderId="16" xfId="9" applyNumberFormat="1" applyFont="1" applyBorder="1" applyAlignment="1">
      <alignment vertical="center"/>
    </xf>
    <xf numFmtId="2" fontId="21" fillId="0" borderId="16" xfId="9" applyNumberFormat="1" applyFont="1" applyBorder="1" applyAlignment="1">
      <alignment vertical="center"/>
    </xf>
    <xf numFmtId="2" fontId="30" fillId="0" borderId="16" xfId="8" applyNumberFormat="1" applyFont="1" applyBorder="1" applyAlignment="1">
      <alignment vertical="center"/>
    </xf>
    <xf numFmtId="2" fontId="30" fillId="0" borderId="17" xfId="9" applyNumberFormat="1" applyFont="1" applyBorder="1" applyAlignment="1">
      <alignment vertical="center"/>
    </xf>
    <xf numFmtId="2" fontId="30" fillId="0" borderId="18" xfId="9" applyNumberFormat="1" applyFont="1" applyBorder="1" applyAlignment="1">
      <alignment vertical="center"/>
    </xf>
    <xf numFmtId="2" fontId="21" fillId="0" borderId="18" xfId="9" applyNumberFormat="1" applyFont="1" applyBorder="1" applyAlignment="1">
      <alignment vertical="center"/>
    </xf>
    <xf numFmtId="2" fontId="30" fillId="0" borderId="18" xfId="8" applyNumberFormat="1" applyFont="1" applyBorder="1" applyAlignment="1">
      <alignment vertical="center"/>
    </xf>
    <xf numFmtId="2" fontId="30" fillId="0" borderId="19" xfId="9" applyNumberFormat="1" applyFont="1" applyBorder="1" applyAlignment="1">
      <alignment vertical="center"/>
    </xf>
    <xf numFmtId="0" fontId="40" fillId="0" borderId="0" xfId="13" applyFont="1" applyFill="1" applyBorder="1" applyAlignment="1">
      <alignment vertical="center" wrapText="1"/>
    </xf>
    <xf numFmtId="0" fontId="0" fillId="0" borderId="0" xfId="0"/>
    <xf numFmtId="49" fontId="10" fillId="0" borderId="16" xfId="0" applyNumberFormat="1" applyFont="1" applyFill="1" applyBorder="1" applyAlignment="1">
      <alignment horizontal="center" vertical="center" wrapText="1"/>
    </xf>
    <xf numFmtId="49" fontId="12" fillId="0" borderId="16" xfId="0" applyNumberFormat="1" applyFont="1" applyFill="1" applyBorder="1" applyAlignment="1">
      <alignment horizontal="center" vertical="center" wrapText="1"/>
    </xf>
    <xf numFmtId="49" fontId="7" fillId="6" borderId="16" xfId="0" applyNumberFormat="1" applyFont="1" applyFill="1" applyBorder="1" applyAlignment="1">
      <alignment horizontal="left" vertical="top" wrapText="1"/>
    </xf>
    <xf numFmtId="49" fontId="17" fillId="0" borderId="9" xfId="0" applyNumberFormat="1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left" vertical="top" wrapText="1"/>
    </xf>
    <xf numFmtId="0" fontId="7" fillId="6" borderId="37" xfId="0" applyFont="1" applyFill="1" applyBorder="1" applyAlignment="1">
      <alignment horizontal="left" vertical="top" wrapText="1"/>
    </xf>
    <xf numFmtId="0" fontId="7" fillId="6" borderId="38" xfId="0" applyFont="1" applyFill="1" applyBorder="1" applyAlignment="1">
      <alignment horizontal="left" vertical="top" wrapText="1"/>
    </xf>
    <xf numFmtId="0" fontId="7" fillId="6" borderId="35" xfId="0" applyFont="1" applyFill="1" applyBorder="1" applyAlignment="1">
      <alignment horizontal="left" vertical="top" wrapText="1"/>
    </xf>
    <xf numFmtId="0" fontId="7" fillId="6" borderId="6" xfId="0" applyFont="1" applyFill="1" applyBorder="1" applyAlignment="1">
      <alignment horizontal="left" vertical="top" wrapText="1"/>
    </xf>
    <xf numFmtId="0" fontId="7" fillId="6" borderId="34" xfId="0" applyFont="1" applyFill="1" applyBorder="1" applyAlignment="1">
      <alignment horizontal="left" vertical="top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5" fillId="8" borderId="33" xfId="0" applyFont="1" applyFill="1" applyBorder="1" applyAlignment="1">
      <alignment horizontal="right" vertical="top" wrapText="1"/>
    </xf>
    <xf numFmtId="0" fontId="25" fillId="8" borderId="16" xfId="0" applyFont="1" applyFill="1" applyBorder="1" applyAlignment="1">
      <alignment horizontal="right" vertical="top" wrapText="1"/>
    </xf>
    <xf numFmtId="0" fontId="21" fillId="8" borderId="36" xfId="0" applyFont="1" applyFill="1" applyBorder="1" applyAlignment="1">
      <alignment horizontal="left" vertical="center"/>
    </xf>
    <xf numFmtId="0" fontId="21" fillId="8" borderId="37" xfId="0" applyFont="1" applyFill="1" applyBorder="1" applyAlignment="1">
      <alignment horizontal="left" vertical="center"/>
    </xf>
    <xf numFmtId="0" fontId="21" fillId="8" borderId="38" xfId="0" applyFont="1" applyFill="1" applyBorder="1" applyAlignment="1">
      <alignment horizontal="left" vertical="center"/>
    </xf>
    <xf numFmtId="0" fontId="38" fillId="2" borderId="1" xfId="0" applyFont="1" applyFill="1" applyBorder="1" applyAlignment="1">
      <alignment horizontal="center" wrapText="1"/>
    </xf>
    <xf numFmtId="0" fontId="38" fillId="2" borderId="2" xfId="0" applyFont="1" applyFill="1" applyBorder="1" applyAlignment="1">
      <alignment horizontal="center" wrapText="1"/>
    </xf>
    <xf numFmtId="0" fontId="38" fillId="2" borderId="3" xfId="0" applyFont="1" applyFill="1" applyBorder="1" applyAlignment="1">
      <alignment horizontal="center" wrapText="1"/>
    </xf>
    <xf numFmtId="0" fontId="4" fillId="3" borderId="29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0" fontId="21" fillId="8" borderId="36" xfId="0" applyNumberFormat="1" applyFont="1" applyFill="1" applyBorder="1" applyAlignment="1">
      <alignment horizontal="left" vertical="center" wrapText="1"/>
    </xf>
    <xf numFmtId="10" fontId="21" fillId="8" borderId="37" xfId="0" applyNumberFormat="1" applyFont="1" applyFill="1" applyBorder="1" applyAlignment="1">
      <alignment horizontal="left" vertical="center" wrapText="1"/>
    </xf>
    <xf numFmtId="10" fontId="21" fillId="8" borderId="38" xfId="0" applyNumberFormat="1" applyFont="1" applyFill="1" applyBorder="1" applyAlignment="1">
      <alignment horizontal="left" vertical="center" wrapText="1"/>
    </xf>
    <xf numFmtId="0" fontId="25" fillId="8" borderId="36" xfId="0" applyFont="1" applyFill="1" applyBorder="1" applyAlignment="1">
      <alignment horizontal="center" vertical="center"/>
    </xf>
    <xf numFmtId="0" fontId="25" fillId="8" borderId="39" xfId="0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horizontal="right" vertical="top" wrapText="1"/>
    </xf>
    <xf numFmtId="0" fontId="25" fillId="8" borderId="18" xfId="0" applyFont="1" applyFill="1" applyBorder="1" applyAlignment="1">
      <alignment horizontal="right" vertical="top" wrapText="1"/>
    </xf>
    <xf numFmtId="0" fontId="21" fillId="8" borderId="40" xfId="0" applyFont="1" applyFill="1" applyBorder="1" applyAlignment="1">
      <alignment horizontal="left" vertical="center" wrapText="1"/>
    </xf>
    <xf numFmtId="0" fontId="21" fillId="8" borderId="41" xfId="0" applyFont="1" applyFill="1" applyBorder="1" applyAlignment="1">
      <alignment horizontal="left" vertical="center" wrapText="1"/>
    </xf>
    <xf numFmtId="0" fontId="21" fillId="8" borderId="42" xfId="0" applyFont="1" applyFill="1" applyBorder="1" applyAlignment="1">
      <alignment horizontal="left" vertical="center" wrapText="1"/>
    </xf>
    <xf numFmtId="0" fontId="21" fillId="8" borderId="40" xfId="0" applyFont="1" applyFill="1" applyBorder="1" applyAlignment="1">
      <alignment horizontal="left" vertical="center"/>
    </xf>
    <xf numFmtId="0" fontId="21" fillId="8" borderId="43" xfId="0" applyFont="1" applyFill="1" applyBorder="1" applyAlignment="1">
      <alignment horizontal="left" vertical="center"/>
    </xf>
    <xf numFmtId="0" fontId="9" fillId="8" borderId="21" xfId="0" applyFont="1" applyFill="1" applyBorder="1" applyAlignment="1">
      <alignment horizontal="left" vertical="top" wrapText="1"/>
    </xf>
    <xf numFmtId="0" fontId="25" fillId="8" borderId="5" xfId="0" applyFont="1" applyFill="1" applyBorder="1" applyAlignment="1">
      <alignment horizontal="right" vertical="top" wrapText="1"/>
    </xf>
    <xf numFmtId="0" fontId="25" fillId="8" borderId="6" xfId="0" applyFont="1" applyFill="1" applyBorder="1" applyAlignment="1">
      <alignment horizontal="right" vertical="top" wrapText="1"/>
    </xf>
    <xf numFmtId="0" fontId="25" fillId="8" borderId="34" xfId="0" applyFont="1" applyFill="1" applyBorder="1" applyAlignment="1">
      <alignment horizontal="right" vertical="top" wrapText="1"/>
    </xf>
    <xf numFmtId="0" fontId="21" fillId="8" borderId="35" xfId="0" applyFont="1" applyFill="1" applyBorder="1" applyAlignment="1">
      <alignment horizontal="left" vertical="center"/>
    </xf>
    <xf numFmtId="0" fontId="21" fillId="8" borderId="6" xfId="0" applyFont="1" applyFill="1" applyBorder="1" applyAlignment="1">
      <alignment horizontal="left" vertical="center"/>
    </xf>
    <xf numFmtId="0" fontId="21" fillId="8" borderId="34" xfId="0" applyFont="1" applyFill="1" applyBorder="1" applyAlignment="1">
      <alignment horizontal="left" vertical="center"/>
    </xf>
    <xf numFmtId="0" fontId="21" fillId="8" borderId="36" xfId="0" applyFont="1" applyFill="1" applyBorder="1" applyAlignment="1">
      <alignment horizontal="left" vertical="center" wrapText="1"/>
    </xf>
    <xf numFmtId="0" fontId="21" fillId="8" borderId="37" xfId="0" applyFont="1" applyFill="1" applyBorder="1" applyAlignment="1">
      <alignment horizontal="left" vertical="center" wrapText="1"/>
    </xf>
    <xf numFmtId="0" fontId="21" fillId="8" borderId="38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right" vertical="center" wrapText="1"/>
    </xf>
    <xf numFmtId="0" fontId="7" fillId="6" borderId="2" xfId="0" applyFont="1" applyFill="1" applyBorder="1" applyAlignment="1">
      <alignment horizontal="right" vertical="center" wrapText="1"/>
    </xf>
    <xf numFmtId="0" fontId="7" fillId="6" borderId="44" xfId="0" applyFont="1" applyFill="1" applyBorder="1" applyAlignment="1">
      <alignment horizontal="right" vertical="center" wrapText="1"/>
    </xf>
    <xf numFmtId="0" fontId="39" fillId="0" borderId="45" xfId="13" applyFont="1" applyFill="1" applyBorder="1" applyAlignment="1">
      <alignment horizontal="center" vertical="center" wrapText="1"/>
    </xf>
    <xf numFmtId="0" fontId="40" fillId="0" borderId="0" xfId="14" applyFont="1" applyAlignment="1">
      <alignment horizontal="left" vertical="center" wrapText="1"/>
    </xf>
    <xf numFmtId="0" fontId="40" fillId="0" borderId="0" xfId="13" applyFont="1" applyFill="1" applyAlignment="1">
      <alignment horizontal="center" vertical="center" wrapText="1"/>
    </xf>
    <xf numFmtId="0" fontId="22" fillId="9" borderId="1" xfId="3" applyFont="1" applyFill="1" applyBorder="1" applyAlignment="1">
      <alignment horizontal="center" vertical="center"/>
    </xf>
    <xf numFmtId="0" fontId="22" fillId="9" borderId="2" xfId="3" applyFont="1" applyFill="1" applyBorder="1" applyAlignment="1">
      <alignment horizontal="center" vertical="center"/>
    </xf>
    <xf numFmtId="0" fontId="22" fillId="9" borderId="3" xfId="3" applyFont="1" applyFill="1" applyBorder="1" applyAlignment="1">
      <alignment horizontal="center" vertical="center"/>
    </xf>
    <xf numFmtId="49" fontId="25" fillId="10" borderId="5" xfId="4" applyNumberFormat="1" applyFont="1" applyFill="1" applyBorder="1" applyAlignment="1">
      <alignment horizontal="center" vertical="center"/>
    </xf>
    <xf numFmtId="49" fontId="25" fillId="10" borderId="6" xfId="4" applyNumberFormat="1" applyFont="1" applyFill="1" applyBorder="1" applyAlignment="1">
      <alignment horizontal="center" vertical="center"/>
    </xf>
    <xf numFmtId="49" fontId="25" fillId="10" borderId="7" xfId="4" applyNumberFormat="1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center" wrapText="1"/>
    </xf>
    <xf numFmtId="0" fontId="14" fillId="8" borderId="21" xfId="0" applyFont="1" applyFill="1" applyBorder="1" applyAlignment="1">
      <alignment horizontal="center" wrapText="1"/>
    </xf>
    <xf numFmtId="0" fontId="14" fillId="8" borderId="22" xfId="0" applyFont="1" applyFill="1" applyBorder="1" applyAlignment="1">
      <alignment horizontal="center" wrapText="1"/>
    </xf>
    <xf numFmtId="0" fontId="14" fillId="8" borderId="23" xfId="0" applyFont="1" applyFill="1" applyBorder="1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4" fillId="8" borderId="24" xfId="0" applyFont="1" applyFill="1" applyBorder="1" applyAlignment="1">
      <alignment horizontal="center" wrapText="1"/>
    </xf>
    <xf numFmtId="0" fontId="14" fillId="8" borderId="25" xfId="0" applyFont="1" applyFill="1" applyBorder="1" applyAlignment="1">
      <alignment horizontal="center" wrapText="1"/>
    </xf>
    <xf numFmtId="0" fontId="14" fillId="8" borderId="26" xfId="0" applyFont="1" applyFill="1" applyBorder="1" applyAlignment="1">
      <alignment horizontal="center" wrapText="1"/>
    </xf>
    <xf numFmtId="0" fontId="14" fillId="8" borderId="27" xfId="0" applyFont="1" applyFill="1" applyBorder="1" applyAlignment="1">
      <alignment horizontal="center" wrapText="1"/>
    </xf>
    <xf numFmtId="0" fontId="41" fillId="9" borderId="0" xfId="8" applyFont="1" applyFill="1" applyAlignment="1">
      <alignment horizontal="center" vertical="center" wrapText="1"/>
    </xf>
    <xf numFmtId="0" fontId="28" fillId="0" borderId="12" xfId="8" applyFont="1" applyBorder="1" applyAlignment="1">
      <alignment horizontal="center"/>
    </xf>
    <xf numFmtId="0" fontId="28" fillId="0" borderId="2" xfId="8" applyFont="1" applyBorder="1" applyAlignment="1">
      <alignment horizontal="center"/>
    </xf>
    <xf numFmtId="0" fontId="28" fillId="0" borderId="3" xfId="8" applyFont="1" applyBorder="1" applyAlignment="1">
      <alignment horizontal="center"/>
    </xf>
    <xf numFmtId="0" fontId="40" fillId="0" borderId="0" xfId="13" applyFont="1" applyFill="1" applyBorder="1" applyAlignment="1">
      <alignment horizontal="center" vertical="center" wrapText="1"/>
    </xf>
    <xf numFmtId="0" fontId="39" fillId="0" borderId="0" xfId="13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32" fillId="12" borderId="29" xfId="10" applyFont="1" applyFill="1" applyBorder="1" applyAlignment="1">
      <alignment horizontal="center" vertical="top" wrapText="1"/>
    </xf>
    <xf numFmtId="0" fontId="32" fillId="12" borderId="30" xfId="10" applyFont="1" applyFill="1" applyBorder="1" applyAlignment="1">
      <alignment horizontal="center" vertical="top" wrapText="1"/>
    </xf>
    <xf numFmtId="0" fontId="32" fillId="12" borderId="31" xfId="10" applyFont="1" applyFill="1" applyBorder="1" applyAlignment="1">
      <alignment horizontal="center" vertical="top" wrapText="1"/>
    </xf>
    <xf numFmtId="0" fontId="36" fillId="0" borderId="33" xfId="10" applyFont="1" applyBorder="1" applyAlignment="1">
      <alignment horizontal="center" vertical="top" wrapText="1"/>
    </xf>
    <xf numFmtId="0" fontId="36" fillId="0" borderId="16" xfId="10" applyFont="1" applyBorder="1" applyAlignment="1">
      <alignment horizontal="center" vertical="top" wrapText="1"/>
    </xf>
    <xf numFmtId="0" fontId="36" fillId="0" borderId="32" xfId="10" applyFont="1" applyBorder="1" applyAlignment="1">
      <alignment horizontal="center" vertical="top" wrapText="1"/>
    </xf>
    <xf numFmtId="0" fontId="36" fillId="0" borderId="18" xfId="10" applyFont="1" applyBorder="1" applyAlignment="1">
      <alignment horizontal="center" vertical="top" wrapText="1"/>
    </xf>
  </cellXfs>
  <cellStyles count="15">
    <cellStyle name="Moeda 2" xfId="7" xr:uid="{FDE995F9-0CD2-4B49-919F-6AE45F20BCA5}"/>
    <cellStyle name="Normal" xfId="0" builtinId="0"/>
    <cellStyle name="Normal 2" xfId="2" xr:uid="{C79D211E-D541-4FD2-9509-8D7F12C5AED2}"/>
    <cellStyle name="Normal 2 2" xfId="3" xr:uid="{06F86581-073C-4720-B25A-6456929E933F}"/>
    <cellStyle name="Normal 4" xfId="8" xr:uid="{CAE4B616-31E2-4A7E-B624-6B293A0369D3}"/>
    <cellStyle name="Normal 5" xfId="10" xr:uid="{9DC89A3C-E595-43B3-A0B6-18CE5BD5BA17}"/>
    <cellStyle name="Normal_24DefProposta de construção de unidade isolada- v23" xfId="13" xr:uid="{8C57A7D3-C637-442D-810D-F7282105B10C}"/>
    <cellStyle name="Normal_LAE-OGU" xfId="14" xr:uid="{34015C21-D1F7-45E0-AB3D-068BAB910725}"/>
    <cellStyle name="Normal_Orç-RBC-Anápolis" xfId="4" xr:uid="{8310FD70-C5B8-40D2-9E73-980AD09198D0}"/>
    <cellStyle name="Porcentagem" xfId="1" builtinId="5"/>
    <cellStyle name="Porcentagem 2" xfId="6" xr:uid="{D9B31D6E-6826-4409-A0E7-B08D9EE56236}"/>
    <cellStyle name="Porcentagem 3" xfId="12" xr:uid="{5867D002-3085-4D13-9B27-3301C3AEA978}"/>
    <cellStyle name="Separador de milhares 4" xfId="9" xr:uid="{17A07825-2013-4684-B2C9-C4904094C11E}"/>
    <cellStyle name="Vírgula 2" xfId="5" xr:uid="{7F3C2AC6-4937-424D-9BD3-9F1DF4719805}"/>
    <cellStyle name="Vírgula 3" xfId="11" xr:uid="{6F6AD791-9AE5-477A-9641-934A191EEBB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145678</xdr:colOff>
      <xdr:row>2</xdr:row>
      <xdr:rowOff>78440</xdr:rowOff>
    </xdr:from>
    <xdr:to>
      <xdr:col>3</xdr:col>
      <xdr:colOff>484496</xdr:colOff>
      <xdr:row>3</xdr:row>
      <xdr:rowOff>982274</xdr:rowOff>
    </xdr:to>
    <xdr:pic>
      <xdr:nvPicPr>
        <xdr:cNvPr id="5" name="Imagem 9">
          <a:extLst>
            <a:ext uri="{FF2B5EF4-FFF2-40B4-BE49-F238E27FC236}">
              <a16:creationId xmlns:a16="http://schemas.microsoft.com/office/drawing/2014/main" id="{4734A3CD-6695-4436-91FA-599E5B6435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796" y="448234"/>
          <a:ext cx="1100818" cy="10831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644420</xdr:colOff>
      <xdr:row>3</xdr:row>
      <xdr:rowOff>29695</xdr:rowOff>
    </xdr:from>
    <xdr:to>
      <xdr:col>10</xdr:col>
      <xdr:colOff>1181262</xdr:colOff>
      <xdr:row>3</xdr:row>
      <xdr:rowOff>886945</xdr:rowOff>
    </xdr:to>
    <xdr:pic>
      <xdr:nvPicPr>
        <xdr:cNvPr id="6" name="Imagem 4">
          <a:extLst>
            <a:ext uri="{FF2B5EF4-FFF2-40B4-BE49-F238E27FC236}">
              <a16:creationId xmlns:a16="http://schemas.microsoft.com/office/drawing/2014/main" id="{2FF59DCE-B0DF-4152-AF9A-AAE27841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0538" y="578783"/>
          <a:ext cx="2845253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1021179</xdr:colOff>
      <xdr:row>2</xdr:row>
      <xdr:rowOff>0</xdr:rowOff>
    </xdr:from>
    <xdr:to>
      <xdr:col>6</xdr:col>
      <xdr:colOff>217717</xdr:colOff>
      <xdr:row>4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7B02B37C-07ED-4BA5-86F9-3BE5F7F675D6}"/>
            </a:ext>
          </a:extLst>
        </xdr:cNvPr>
        <xdr:cNvSpPr txBox="1">
          <a:spLocks noChangeArrowheads="1"/>
        </xdr:cNvSpPr>
      </xdr:nvSpPr>
      <xdr:spPr bwMode="auto">
        <a:xfrm>
          <a:off x="3688179" y="371475"/>
          <a:ext cx="3768538" cy="1200150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ts val="21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ts val="12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ts val="11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ea typeface="+mn-ea"/>
              <a:cs typeface="Calibri"/>
            </a:rPr>
            <a:t>(67) 3445-1110 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3023191</xdr:colOff>
      <xdr:row>0</xdr:row>
      <xdr:rowOff>0</xdr:rowOff>
    </xdr:from>
    <xdr:to>
      <xdr:col>5</xdr:col>
      <xdr:colOff>699091</xdr:colOff>
      <xdr:row>9</xdr:row>
      <xdr:rowOff>129988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7F2BC703-8495-4B32-B6DD-11AA2289E0F0}"/>
            </a:ext>
          </a:extLst>
        </xdr:cNvPr>
        <xdr:cNvSpPr txBox="1">
          <a:spLocks noChangeArrowheads="1"/>
        </xdr:cNvSpPr>
      </xdr:nvSpPr>
      <xdr:spPr bwMode="auto">
        <a:xfrm>
          <a:off x="3525215" y="0"/>
          <a:ext cx="4336676" cy="1743635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(67)-3445-1110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  <xdr:twoCellAnchor editAs="oneCell">
    <xdr:from>
      <xdr:col>0</xdr:col>
      <xdr:colOff>152400</xdr:colOff>
      <xdr:row>0</xdr:row>
      <xdr:rowOff>89647</xdr:rowOff>
    </xdr:from>
    <xdr:to>
      <xdr:col>1</xdr:col>
      <xdr:colOff>1315900</xdr:colOff>
      <xdr:row>9</xdr:row>
      <xdr:rowOff>116541</xdr:rowOff>
    </xdr:to>
    <xdr:pic>
      <xdr:nvPicPr>
        <xdr:cNvPr id="6" name="Imagem 9">
          <a:extLst>
            <a:ext uri="{FF2B5EF4-FFF2-40B4-BE49-F238E27FC236}">
              <a16:creationId xmlns:a16="http://schemas.microsoft.com/office/drawing/2014/main" id="{B1C12F3A-79E9-4CF4-92C1-7A02893FE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52400" y="89647"/>
          <a:ext cx="1665524" cy="1640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1333500</xdr:colOff>
      <xdr:row>2</xdr:row>
      <xdr:rowOff>78441</xdr:rowOff>
    </xdr:from>
    <xdr:to>
      <xdr:col>8</xdr:col>
      <xdr:colOff>609601</xdr:colOff>
      <xdr:row>7</xdr:row>
      <xdr:rowOff>126066</xdr:rowOff>
    </xdr:to>
    <xdr:pic>
      <xdr:nvPicPr>
        <xdr:cNvPr id="8" name="Imagem 5">
          <a:extLst>
            <a:ext uri="{FF2B5EF4-FFF2-40B4-BE49-F238E27FC236}">
              <a16:creationId xmlns:a16="http://schemas.microsoft.com/office/drawing/2014/main" id="{C3B49861-8D2C-41E8-AF07-1B7A8EF81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6471" y="459441"/>
          <a:ext cx="2906806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2153615</xdr:colOff>
      <xdr:row>0</xdr:row>
      <xdr:rowOff>0</xdr:rowOff>
    </xdr:from>
    <xdr:to>
      <xdr:col>2</xdr:col>
      <xdr:colOff>6490291</xdr:colOff>
      <xdr:row>9</xdr:row>
      <xdr:rowOff>129989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D0F0261F-981E-4962-9C61-E2F3BDEBE4C2}"/>
            </a:ext>
          </a:extLst>
        </xdr:cNvPr>
        <xdr:cNvSpPr txBox="1">
          <a:spLocks noChangeArrowheads="1"/>
        </xdr:cNvSpPr>
      </xdr:nvSpPr>
      <xdr:spPr bwMode="auto">
        <a:xfrm>
          <a:off x="3344240" y="0"/>
          <a:ext cx="4336676" cy="1844489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ea typeface="+mn-ea"/>
              <a:cs typeface="Calibri"/>
            </a:rPr>
            <a:t>: (67) </a:t>
          </a: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  <xdr:twoCellAnchor editAs="oneCell">
    <xdr:from>
      <xdr:col>1</xdr:col>
      <xdr:colOff>57150</xdr:colOff>
      <xdr:row>0</xdr:row>
      <xdr:rowOff>19050</xdr:rowOff>
    </xdr:from>
    <xdr:to>
      <xdr:col>2</xdr:col>
      <xdr:colOff>1143890</xdr:colOff>
      <xdr:row>9</xdr:row>
      <xdr:rowOff>45944</xdr:rowOff>
    </xdr:to>
    <xdr:pic>
      <xdr:nvPicPr>
        <xdr:cNvPr id="5" name="Imagem 9">
          <a:extLst>
            <a:ext uri="{FF2B5EF4-FFF2-40B4-BE49-F238E27FC236}">
              <a16:creationId xmlns:a16="http://schemas.microsoft.com/office/drawing/2014/main" id="{6DA8FEDB-0704-4A2B-B232-84F28024F7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66750" y="19050"/>
          <a:ext cx="1667765" cy="174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515470</xdr:colOff>
      <xdr:row>2</xdr:row>
      <xdr:rowOff>38100</xdr:rowOff>
    </xdr:from>
    <xdr:to>
      <xdr:col>7</xdr:col>
      <xdr:colOff>74393</xdr:colOff>
      <xdr:row>6</xdr:row>
      <xdr:rowOff>169769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F00FE3B9-8868-450B-9904-98AE1521E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4595" y="419100"/>
          <a:ext cx="2597398" cy="893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3029915</xdr:colOff>
      <xdr:row>0</xdr:row>
      <xdr:rowOff>53340</xdr:rowOff>
    </xdr:from>
    <xdr:to>
      <xdr:col>6</xdr:col>
      <xdr:colOff>119971</xdr:colOff>
      <xdr:row>7</xdr:row>
      <xdr:rowOff>160020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E90CAD7-C0BB-4097-A26F-0DA34CF26A16}"/>
            </a:ext>
          </a:extLst>
        </xdr:cNvPr>
        <xdr:cNvSpPr txBox="1">
          <a:spLocks noChangeArrowheads="1"/>
        </xdr:cNvSpPr>
      </xdr:nvSpPr>
      <xdr:spPr bwMode="auto">
        <a:xfrm>
          <a:off x="3578555" y="53340"/>
          <a:ext cx="4336676" cy="1386840"/>
        </a:xfrm>
        <a:prstGeom prst="rect">
          <a:avLst/>
        </a:prstGeom>
        <a:noFill/>
        <a:ln w="25400" algn="ctr">
          <a:noFill/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ctr" rtl="0">
            <a:lnSpc>
              <a:spcPct val="100000"/>
            </a:lnSpc>
            <a:defRPr sz="1000"/>
          </a:pPr>
          <a:r>
            <a:rPr lang="pt-BR" sz="1800" b="1" i="0" u="none" strike="noStrike" baseline="0">
              <a:solidFill>
                <a:srgbClr val="000000"/>
              </a:solidFill>
              <a:latin typeface="+mn-lt"/>
              <a:cs typeface="Calibri"/>
            </a:rPr>
            <a:t> PREFEITURA MUNICIPAL DE ANAURILÂNDIA</a:t>
          </a:r>
        </a:p>
        <a:p>
          <a:pPr algn="ctr" rtl="0">
            <a:lnSpc>
              <a:spcPct val="100000"/>
            </a:lnSpc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+mn-lt"/>
              <a:cs typeface="Calibri"/>
            </a:rPr>
            <a:t> ESTADO DE MATO GROSSO DO SUL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pt-BR" sz="1200" b="0" i="0" u="none" strike="noStrike" baseline="0">
              <a:solidFill>
                <a:srgbClr val="000000"/>
              </a:solidFill>
              <a:latin typeface="+mn-lt"/>
              <a:cs typeface="Calibri"/>
            </a:rPr>
            <a:t>Secretaria Municipal de Obras, Defesa Civil e Projetos</a:t>
          </a:r>
          <a:endParaRPr lang="en-US" sz="1050" b="0" i="0">
            <a:effectLst/>
            <a:latin typeface="+mn-lt"/>
            <a:ea typeface="+mn-ea"/>
            <a:cs typeface="+mn-cs"/>
          </a:endParaRP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End. Rua Floriano Peixoto, 1000, Centro – CEP: 79.770-000 </a:t>
          </a:r>
        </a:p>
        <a:p>
          <a:pPr algn="ctr" rtl="0">
            <a:lnSpc>
              <a:spcPct val="100000"/>
            </a:lnSpc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+mn-lt"/>
              <a:cs typeface="Calibri"/>
            </a:rPr>
            <a:t>Fone: 0XX67-3445-1110 / E-mail:  </a:t>
          </a:r>
          <a:r>
            <a:rPr lang="pt-BR" sz="1050" b="0" i="0" u="none" strike="noStrike" baseline="0">
              <a:solidFill>
                <a:srgbClr val="0000FF"/>
              </a:solidFill>
              <a:latin typeface="+mn-lt"/>
              <a:cs typeface="Calibri"/>
            </a:rPr>
            <a:t>pm-anaurilandia@uol.com.br</a:t>
          </a:r>
        </a:p>
      </xdr:txBody>
    </xdr:sp>
    <xdr:clientData/>
  </xdr:twoCellAnchor>
  <xdr:twoCellAnchor editAs="oneCell">
    <xdr:from>
      <xdr:col>0</xdr:col>
      <xdr:colOff>121920</xdr:colOff>
      <xdr:row>0</xdr:row>
      <xdr:rowOff>0</xdr:rowOff>
    </xdr:from>
    <xdr:to>
      <xdr:col>1</xdr:col>
      <xdr:colOff>1238804</xdr:colOff>
      <xdr:row>8</xdr:row>
      <xdr:rowOff>177501</xdr:rowOff>
    </xdr:to>
    <xdr:pic>
      <xdr:nvPicPr>
        <xdr:cNvPr id="3" name="Imagem 9">
          <a:extLst>
            <a:ext uri="{FF2B5EF4-FFF2-40B4-BE49-F238E27FC236}">
              <a16:creationId xmlns:a16="http://schemas.microsoft.com/office/drawing/2014/main" id="{103D27F6-82C6-498D-B210-B6D0C1248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1920" y="0"/>
          <a:ext cx="1665524" cy="16405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381000</xdr:colOff>
      <xdr:row>2</xdr:row>
      <xdr:rowOff>28575</xdr:rowOff>
    </xdr:from>
    <xdr:to>
      <xdr:col>10</xdr:col>
      <xdr:colOff>326365</xdr:colOff>
      <xdr:row>6</xdr:row>
      <xdr:rowOff>160244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BC2B94E-B43B-4E36-812C-B0463E4DC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409575"/>
          <a:ext cx="2593315" cy="893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Edenilson\Documents\C&#243;pia_Pen_Vanessa\VANESSA\Escala\Obras%20em%20andamento\Prefeitura%20de%20Tr&#234;s%20Lagoas%20-%20MS\CEI%20DO%20JUPIA\REFORMA%20-%20ACESSIBILIDADE%20-%2021-01-11_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ixa águas pluviais"/>
      <sheetName val="planilha"/>
      <sheetName val="cronograma"/>
      <sheetName val="Composição"/>
    </sheetNames>
    <sheetDataSet>
      <sheetData sheetId="0" refreshError="1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endas8@conexled.com.b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4"/>
  <sheetViews>
    <sheetView tabSelected="1" showOutlineSymbols="0" showWhiteSpace="0" zoomScale="70" zoomScaleNormal="70" zoomScaleSheetLayoutView="70" workbookViewId="0">
      <selection activeCell="W8" sqref="W8"/>
    </sheetView>
  </sheetViews>
  <sheetFormatPr defaultRowHeight="14.25" x14ac:dyDescent="0.2"/>
  <cols>
    <col min="1" max="2" width="9" style="89"/>
    <col min="3" max="5" width="10" bestFit="1" customWidth="1"/>
    <col min="6" max="6" width="60" style="92" bestFit="1" customWidth="1"/>
    <col min="7" max="7" width="5" bestFit="1" customWidth="1"/>
    <col min="8" max="8" width="8.5" customWidth="1"/>
    <col min="9" max="10" width="10.875" bestFit="1" customWidth="1"/>
    <col min="11" max="11" width="16.125" customWidth="1"/>
    <col min="12" max="14" width="0" hidden="1" customWidth="1"/>
    <col min="15" max="15" width="12.75" hidden="1" customWidth="1"/>
    <col min="16" max="16" width="10.625" hidden="1" customWidth="1"/>
    <col min="17" max="17" width="15.125" hidden="1" customWidth="1"/>
    <col min="18" max="18" width="0" hidden="1" customWidth="1"/>
  </cols>
  <sheetData>
    <row r="1" spans="3:18" s="89" customFormat="1" x14ac:dyDescent="0.2">
      <c r="F1" s="92"/>
    </row>
    <row r="2" spans="3:18" s="89" customFormat="1" ht="15" thickBot="1" x14ac:dyDescent="0.25">
      <c r="F2" s="92"/>
    </row>
    <row r="3" spans="3:18" s="89" customFormat="1" x14ac:dyDescent="0.2">
      <c r="C3" s="93"/>
      <c r="D3" s="94"/>
      <c r="E3" s="94"/>
      <c r="F3" s="94"/>
      <c r="G3" s="234"/>
      <c r="H3" s="234"/>
      <c r="I3" s="94"/>
      <c r="J3" s="94"/>
      <c r="K3" s="95"/>
    </row>
    <row r="4" spans="3:18" s="89" customFormat="1" ht="86.25" customHeight="1" thickBot="1" x14ac:dyDescent="0.25">
      <c r="C4" s="96"/>
      <c r="D4" s="97"/>
      <c r="E4" s="97"/>
      <c r="F4" s="98"/>
      <c r="G4" s="97"/>
      <c r="H4" s="99"/>
      <c r="I4" s="97"/>
      <c r="J4" s="97"/>
      <c r="K4" s="100"/>
    </row>
    <row r="5" spans="3:18" s="89" customFormat="1" x14ac:dyDescent="0.2">
      <c r="C5" s="235" t="s">
        <v>123</v>
      </c>
      <c r="D5" s="236"/>
      <c r="E5" s="237"/>
      <c r="F5" s="238" t="s">
        <v>124</v>
      </c>
      <c r="G5" s="239"/>
      <c r="H5" s="239"/>
      <c r="I5" s="240"/>
      <c r="J5" s="101" t="s">
        <v>125</v>
      </c>
      <c r="K5" s="102" t="s">
        <v>186</v>
      </c>
    </row>
    <row r="6" spans="3:18" s="89" customFormat="1" x14ac:dyDescent="0.2">
      <c r="C6" s="209" t="s">
        <v>126</v>
      </c>
      <c r="D6" s="210"/>
      <c r="E6" s="210"/>
      <c r="F6" s="241" t="s">
        <v>127</v>
      </c>
      <c r="G6" s="242"/>
      <c r="H6" s="242"/>
      <c r="I6" s="243"/>
      <c r="J6" s="103" t="s">
        <v>82</v>
      </c>
      <c r="K6" s="104" t="s">
        <v>128</v>
      </c>
    </row>
    <row r="7" spans="3:18" s="89" customFormat="1" x14ac:dyDescent="0.2">
      <c r="C7" s="209" t="s">
        <v>129</v>
      </c>
      <c r="D7" s="210"/>
      <c r="E7" s="210"/>
      <c r="F7" s="105" t="s">
        <v>130</v>
      </c>
      <c r="G7" s="106"/>
      <c r="H7" s="106"/>
      <c r="I7" s="106"/>
      <c r="J7" s="107" t="s">
        <v>131</v>
      </c>
      <c r="K7" s="108" t="s">
        <v>132</v>
      </c>
    </row>
    <row r="8" spans="3:18" s="89" customFormat="1" x14ac:dyDescent="0.2">
      <c r="C8" s="209" t="s">
        <v>133</v>
      </c>
      <c r="D8" s="210"/>
      <c r="E8" s="210"/>
      <c r="F8" s="211" t="s">
        <v>134</v>
      </c>
      <c r="G8" s="212"/>
      <c r="H8" s="212"/>
      <c r="I8" s="213"/>
      <c r="J8" s="103" t="s">
        <v>135</v>
      </c>
      <c r="K8" s="104" t="s">
        <v>136</v>
      </c>
    </row>
    <row r="9" spans="3:18" s="89" customFormat="1" x14ac:dyDescent="0.2">
      <c r="C9" s="209" t="s">
        <v>103</v>
      </c>
      <c r="D9" s="210"/>
      <c r="E9" s="210"/>
      <c r="F9" s="222">
        <f>K11</f>
        <v>0.26650000000000001</v>
      </c>
      <c r="G9" s="223"/>
      <c r="H9" s="223"/>
      <c r="I9" s="224"/>
      <c r="J9" s="225" t="s">
        <v>137</v>
      </c>
      <c r="K9" s="226"/>
    </row>
    <row r="10" spans="3:18" s="89" customFormat="1" ht="15" thickBot="1" x14ac:dyDescent="0.25">
      <c r="C10" s="227" t="s">
        <v>138</v>
      </c>
      <c r="D10" s="228"/>
      <c r="E10" s="228"/>
      <c r="F10" s="229" t="s">
        <v>139</v>
      </c>
      <c r="G10" s="230"/>
      <c r="H10" s="230"/>
      <c r="I10" s="231"/>
      <c r="J10" s="232" t="s">
        <v>187</v>
      </c>
      <c r="K10" s="233"/>
    </row>
    <row r="11" spans="3:18" s="109" customFormat="1" ht="16.5" thickBot="1" x14ac:dyDescent="0.3">
      <c r="C11" s="214" t="s">
        <v>140</v>
      </c>
      <c r="D11" s="215"/>
      <c r="E11" s="215"/>
      <c r="F11" s="215"/>
      <c r="G11" s="215"/>
      <c r="H11" s="215"/>
      <c r="I11" s="215"/>
      <c r="J11" s="216"/>
      <c r="K11" s="110">
        <v>0.26650000000000001</v>
      </c>
    </row>
    <row r="12" spans="3:18" ht="30" x14ac:dyDescent="0.2">
      <c r="C12" s="217" t="s">
        <v>0</v>
      </c>
      <c r="D12" s="207" t="s">
        <v>1</v>
      </c>
      <c r="E12" s="219" t="s">
        <v>104</v>
      </c>
      <c r="F12" s="220" t="s">
        <v>2</v>
      </c>
      <c r="G12" s="221" t="s">
        <v>3</v>
      </c>
      <c r="H12" s="207" t="s">
        <v>4</v>
      </c>
      <c r="I12" s="111" t="s">
        <v>141</v>
      </c>
      <c r="J12" s="111" t="s">
        <v>142</v>
      </c>
      <c r="K12" s="112" t="s">
        <v>143</v>
      </c>
    </row>
    <row r="13" spans="3:18" ht="15" customHeight="1" thickBot="1" x14ac:dyDescent="0.25">
      <c r="C13" s="218"/>
      <c r="D13" s="208"/>
      <c r="E13" s="208"/>
      <c r="F13" s="208"/>
      <c r="G13" s="208"/>
      <c r="H13" s="208"/>
      <c r="I13" s="113" t="s">
        <v>5</v>
      </c>
      <c r="J13" s="113" t="s">
        <v>5</v>
      </c>
      <c r="K13" s="114" t="s">
        <v>5</v>
      </c>
    </row>
    <row r="14" spans="3:18" x14ac:dyDescent="0.2">
      <c r="C14" s="43" t="s">
        <v>6</v>
      </c>
      <c r="D14" s="44"/>
      <c r="E14" s="44"/>
      <c r="F14" s="204" t="s">
        <v>7</v>
      </c>
      <c r="G14" s="205"/>
      <c r="H14" s="205"/>
      <c r="I14" s="205"/>
      <c r="J14" s="206"/>
      <c r="K14" s="45">
        <f>SUM(K15:K16)</f>
        <v>0</v>
      </c>
    </row>
    <row r="15" spans="3:18" ht="24" customHeight="1" x14ac:dyDescent="0.2">
      <c r="C15" s="55" t="s">
        <v>8</v>
      </c>
      <c r="D15" s="197" t="s">
        <v>9</v>
      </c>
      <c r="E15" s="56" t="s">
        <v>10</v>
      </c>
      <c r="F15" s="90" t="s">
        <v>11</v>
      </c>
      <c r="G15" s="49" t="s">
        <v>12</v>
      </c>
      <c r="H15" s="116">
        <v>2.88</v>
      </c>
      <c r="I15" s="53"/>
      <c r="J15" s="53">
        <f>TRUNC(I15+(I15*$K$11),2)</f>
        <v>0</v>
      </c>
      <c r="K15" s="54">
        <f>TRUNC(J15*H15,2)</f>
        <v>0</v>
      </c>
      <c r="N15" s="176">
        <f>H15</f>
        <v>2.88</v>
      </c>
      <c r="O15" s="177">
        <f>I15</f>
        <v>0</v>
      </c>
      <c r="P15" s="53">
        <f>TRUNC(O15*1.2665,2)</f>
        <v>0</v>
      </c>
      <c r="Q15" s="54">
        <f>TRUNC(P15*N15,2)</f>
        <v>0</v>
      </c>
      <c r="R15" s="178" t="str">
        <f>IF(Q15=K15, "ok!", "não ok!")</f>
        <v>ok!</v>
      </c>
    </row>
    <row r="16" spans="3:18" ht="24" customHeight="1" x14ac:dyDescent="0.2">
      <c r="C16" s="55" t="s">
        <v>13</v>
      </c>
      <c r="D16" s="198">
        <v>91677</v>
      </c>
      <c r="E16" s="56" t="s">
        <v>10</v>
      </c>
      <c r="F16" s="90" t="s">
        <v>14</v>
      </c>
      <c r="G16" s="49" t="s">
        <v>15</v>
      </c>
      <c r="H16" s="117">
        <v>64</v>
      </c>
      <c r="I16" s="53"/>
      <c r="J16" s="53">
        <f>TRUNC(I16+(I16*$K$11),2)</f>
        <v>0</v>
      </c>
      <c r="K16" s="54">
        <f>TRUNC(J16*H16,2)</f>
        <v>0</v>
      </c>
      <c r="N16" s="176">
        <f t="shared" ref="N16:N40" si="0">H16</f>
        <v>64</v>
      </c>
      <c r="O16" s="177">
        <f t="shared" ref="O16:O40" si="1">I16</f>
        <v>0</v>
      </c>
      <c r="P16" s="53">
        <f t="shared" ref="P16:P40" si="2">TRUNC(O16*1.2665,2)</f>
        <v>0</v>
      </c>
      <c r="Q16" s="54">
        <f t="shared" ref="Q16:Q40" si="3">TRUNC(P16*N16,2)</f>
        <v>0</v>
      </c>
      <c r="R16" s="178" t="str">
        <f t="shared" ref="R16:R41" si="4">IF(Q16=K16, "ok!", "não ok!")</f>
        <v>ok!</v>
      </c>
    </row>
    <row r="17" spans="3:18" x14ac:dyDescent="0.2">
      <c r="C17" s="46" t="s">
        <v>16</v>
      </c>
      <c r="D17" s="199"/>
      <c r="E17" s="42"/>
      <c r="F17" s="201" t="s">
        <v>17</v>
      </c>
      <c r="G17" s="202"/>
      <c r="H17" s="202"/>
      <c r="I17" s="202"/>
      <c r="J17" s="203"/>
      <c r="K17" s="47">
        <f>SUM(K18:K22)</f>
        <v>0</v>
      </c>
      <c r="N17" s="176"/>
      <c r="O17" s="177"/>
      <c r="P17" s="53">
        <f t="shared" si="2"/>
        <v>0</v>
      </c>
      <c r="Q17" s="54"/>
      <c r="R17" s="178"/>
    </row>
    <row r="18" spans="3:18" ht="25.5" x14ac:dyDescent="0.2">
      <c r="C18" s="50" t="s">
        <v>18</v>
      </c>
      <c r="D18" s="197" t="s">
        <v>184</v>
      </c>
      <c r="E18" s="51" t="s">
        <v>10</v>
      </c>
      <c r="F18" s="90" t="s">
        <v>19</v>
      </c>
      <c r="G18" s="48" t="s">
        <v>20</v>
      </c>
      <c r="H18" s="118">
        <f>'MEMÓRIA CALCULO RV1'!E12</f>
        <v>47</v>
      </c>
      <c r="I18" s="52"/>
      <c r="J18" s="53">
        <f>TRUNC(I18+(I18*$K$11),2)</f>
        <v>0</v>
      </c>
      <c r="K18" s="54">
        <f>TRUNC(J18*H18,2)</f>
        <v>0</v>
      </c>
      <c r="N18" s="176">
        <f t="shared" si="0"/>
        <v>47</v>
      </c>
      <c r="O18" s="177">
        <f t="shared" si="1"/>
        <v>0</v>
      </c>
      <c r="P18" s="53">
        <f t="shared" si="2"/>
        <v>0</v>
      </c>
      <c r="Q18" s="54">
        <f t="shared" si="3"/>
        <v>0</v>
      </c>
      <c r="R18" s="178" t="str">
        <f t="shared" si="4"/>
        <v>ok!</v>
      </c>
    </row>
    <row r="19" spans="3:18" ht="38.25" x14ac:dyDescent="0.2">
      <c r="C19" s="50" t="s">
        <v>21</v>
      </c>
      <c r="D19" s="197" t="s">
        <v>185</v>
      </c>
      <c r="E19" s="51" t="s">
        <v>10</v>
      </c>
      <c r="F19" s="90" t="s">
        <v>22</v>
      </c>
      <c r="G19" s="48" t="s">
        <v>23</v>
      </c>
      <c r="H19" s="118">
        <f>'MEMÓRIA CALCULO RV1'!E18</f>
        <v>4.2300000000000004</v>
      </c>
      <c r="I19" s="52"/>
      <c r="J19" s="53">
        <f t="shared" ref="J19:J40" si="5">TRUNC(I19+(I19*$K$11),2)</f>
        <v>0</v>
      </c>
      <c r="K19" s="54">
        <f t="shared" ref="K19:K40" si="6">TRUNC(J19*H19,2)</f>
        <v>0</v>
      </c>
      <c r="N19" s="176">
        <f t="shared" si="0"/>
        <v>4.2300000000000004</v>
      </c>
      <c r="O19" s="177">
        <f t="shared" si="1"/>
        <v>0</v>
      </c>
      <c r="P19" s="53">
        <f t="shared" si="2"/>
        <v>0</v>
      </c>
      <c r="Q19" s="54">
        <f t="shared" si="3"/>
        <v>0</v>
      </c>
      <c r="R19" s="178" t="str">
        <f t="shared" si="4"/>
        <v>ok!</v>
      </c>
    </row>
    <row r="20" spans="3:18" x14ac:dyDescent="0.2">
      <c r="C20" s="55" t="s">
        <v>24</v>
      </c>
      <c r="D20" s="197" t="s">
        <v>25</v>
      </c>
      <c r="E20" s="56" t="s">
        <v>10</v>
      </c>
      <c r="F20" s="90" t="s">
        <v>26</v>
      </c>
      <c r="G20" s="49" t="s">
        <v>15</v>
      </c>
      <c r="H20" s="117">
        <f>'MEMÓRIA CALCULO RV1'!G24</f>
        <v>52.64</v>
      </c>
      <c r="I20" s="53"/>
      <c r="J20" s="53">
        <f t="shared" si="5"/>
        <v>0</v>
      </c>
      <c r="K20" s="54">
        <f t="shared" si="6"/>
        <v>0</v>
      </c>
      <c r="L20" s="82"/>
      <c r="N20" s="176">
        <f t="shared" si="0"/>
        <v>52.64</v>
      </c>
      <c r="O20" s="177">
        <f t="shared" si="1"/>
        <v>0</v>
      </c>
      <c r="P20" s="53">
        <f t="shared" si="2"/>
        <v>0</v>
      </c>
      <c r="Q20" s="54">
        <f t="shared" si="3"/>
        <v>0</v>
      </c>
      <c r="R20" s="178" t="str">
        <f t="shared" si="4"/>
        <v>ok!</v>
      </c>
    </row>
    <row r="21" spans="3:18" x14ac:dyDescent="0.2">
      <c r="C21" s="55" t="s">
        <v>27</v>
      </c>
      <c r="D21" s="197" t="s">
        <v>28</v>
      </c>
      <c r="E21" s="56" t="s">
        <v>10</v>
      </c>
      <c r="F21" s="90" t="s">
        <v>29</v>
      </c>
      <c r="G21" s="49" t="s">
        <v>15</v>
      </c>
      <c r="H21" s="117">
        <f>'MEMÓRIA CALCULO RV1'!G30</f>
        <v>171.55</v>
      </c>
      <c r="I21" s="53"/>
      <c r="J21" s="53">
        <f t="shared" si="5"/>
        <v>0</v>
      </c>
      <c r="K21" s="54">
        <f t="shared" si="6"/>
        <v>0</v>
      </c>
      <c r="L21" s="82"/>
      <c r="N21" s="176">
        <f t="shared" si="0"/>
        <v>171.55</v>
      </c>
      <c r="O21" s="177">
        <f t="shared" si="1"/>
        <v>0</v>
      </c>
      <c r="P21" s="53">
        <f t="shared" si="2"/>
        <v>0</v>
      </c>
      <c r="Q21" s="54">
        <f t="shared" si="3"/>
        <v>0</v>
      </c>
      <c r="R21" s="178" t="str">
        <f t="shared" si="4"/>
        <v>ok!</v>
      </c>
    </row>
    <row r="22" spans="3:18" ht="51" x14ac:dyDescent="0.2">
      <c r="C22" s="55" t="s">
        <v>30</v>
      </c>
      <c r="D22" s="197" t="s">
        <v>31</v>
      </c>
      <c r="E22" s="56" t="s">
        <v>10</v>
      </c>
      <c r="F22" s="90" t="s">
        <v>32</v>
      </c>
      <c r="G22" s="49" t="s">
        <v>33</v>
      </c>
      <c r="H22" s="117">
        <f>'MEMÓRIA CALCULO RV1'!G36</f>
        <v>5.17</v>
      </c>
      <c r="I22" s="53"/>
      <c r="J22" s="53">
        <f t="shared" si="5"/>
        <v>0</v>
      </c>
      <c r="K22" s="54">
        <f t="shared" si="6"/>
        <v>0</v>
      </c>
      <c r="L22" s="81">
        <f>H22/H18</f>
        <v>0.11</v>
      </c>
      <c r="N22" s="176">
        <f t="shared" si="0"/>
        <v>5.17</v>
      </c>
      <c r="O22" s="177">
        <f t="shared" si="1"/>
        <v>0</v>
      </c>
      <c r="P22" s="53">
        <f t="shared" si="2"/>
        <v>0</v>
      </c>
      <c r="Q22" s="54">
        <f t="shared" si="3"/>
        <v>0</v>
      </c>
      <c r="R22" s="178" t="str">
        <f t="shared" si="4"/>
        <v>ok!</v>
      </c>
    </row>
    <row r="23" spans="3:18" x14ac:dyDescent="0.2">
      <c r="C23" s="46" t="s">
        <v>34</v>
      </c>
      <c r="D23" s="199"/>
      <c r="E23" s="42"/>
      <c r="F23" s="201" t="s">
        <v>35</v>
      </c>
      <c r="G23" s="202"/>
      <c r="H23" s="202"/>
      <c r="I23" s="202"/>
      <c r="J23" s="203"/>
      <c r="K23" s="47">
        <f>SUM(K24)</f>
        <v>0</v>
      </c>
      <c r="N23" s="176"/>
      <c r="O23" s="177"/>
      <c r="P23" s="53">
        <f t="shared" si="2"/>
        <v>0</v>
      </c>
      <c r="Q23" s="54"/>
      <c r="R23" s="178"/>
    </row>
    <row r="24" spans="3:18" ht="102" x14ac:dyDescent="0.2">
      <c r="C24" s="55" t="s">
        <v>101</v>
      </c>
      <c r="D24" s="197">
        <v>1</v>
      </c>
      <c r="E24" s="56" t="s">
        <v>178</v>
      </c>
      <c r="F24" s="90" t="s">
        <v>100</v>
      </c>
      <c r="G24" s="56" t="s">
        <v>20</v>
      </c>
      <c r="H24" s="117">
        <v>47</v>
      </c>
      <c r="I24" s="53"/>
      <c r="J24" s="53">
        <f t="shared" si="5"/>
        <v>0</v>
      </c>
      <c r="K24" s="54">
        <f t="shared" si="6"/>
        <v>0</v>
      </c>
      <c r="N24" s="176">
        <f t="shared" si="0"/>
        <v>47</v>
      </c>
      <c r="O24" s="177">
        <f t="shared" si="1"/>
        <v>0</v>
      </c>
      <c r="P24" s="53">
        <f t="shared" si="2"/>
        <v>0</v>
      </c>
      <c r="Q24" s="54">
        <f t="shared" si="3"/>
        <v>0</v>
      </c>
      <c r="R24" s="178" t="str">
        <f t="shared" si="4"/>
        <v>ok!</v>
      </c>
    </row>
    <row r="25" spans="3:18" x14ac:dyDescent="0.2">
      <c r="C25" s="46" t="s">
        <v>36</v>
      </c>
      <c r="D25" s="199"/>
      <c r="E25" s="42"/>
      <c r="F25" s="201" t="s">
        <v>37</v>
      </c>
      <c r="G25" s="202"/>
      <c r="H25" s="202"/>
      <c r="I25" s="202"/>
      <c r="J25" s="203"/>
      <c r="K25" s="47">
        <f>SUM(K26:K27)</f>
        <v>0</v>
      </c>
      <c r="N25" s="176"/>
      <c r="O25" s="177"/>
      <c r="P25" s="53">
        <f t="shared" si="2"/>
        <v>0</v>
      </c>
      <c r="Q25" s="54"/>
      <c r="R25" s="178"/>
    </row>
    <row r="26" spans="3:18" ht="38.25" x14ac:dyDescent="0.2">
      <c r="C26" s="55" t="s">
        <v>38</v>
      </c>
      <c r="D26" s="197" t="s">
        <v>39</v>
      </c>
      <c r="E26" s="56" t="s">
        <v>10</v>
      </c>
      <c r="F26" s="90" t="s">
        <v>40</v>
      </c>
      <c r="G26" s="49" t="s">
        <v>41</v>
      </c>
      <c r="H26" s="117">
        <f>'MEMÓRIA CALCULO RV1'!E48</f>
        <v>3975</v>
      </c>
      <c r="I26" s="53"/>
      <c r="J26" s="53">
        <f t="shared" si="5"/>
        <v>0</v>
      </c>
      <c r="K26" s="54">
        <f t="shared" si="6"/>
        <v>0</v>
      </c>
      <c r="N26" s="176">
        <f t="shared" si="0"/>
        <v>3975</v>
      </c>
      <c r="O26" s="177">
        <f t="shared" si="1"/>
        <v>0</v>
      </c>
      <c r="P26" s="53">
        <f t="shared" si="2"/>
        <v>0</v>
      </c>
      <c r="Q26" s="54">
        <f t="shared" si="3"/>
        <v>0</v>
      </c>
      <c r="R26" s="178" t="str">
        <f t="shared" si="4"/>
        <v>ok!</v>
      </c>
    </row>
    <row r="27" spans="3:18" ht="38.25" x14ac:dyDescent="0.2">
      <c r="C27" s="55" t="s">
        <v>42</v>
      </c>
      <c r="D27" s="197" t="s">
        <v>43</v>
      </c>
      <c r="E27" s="56" t="s">
        <v>10</v>
      </c>
      <c r="F27" s="90" t="s">
        <v>44</v>
      </c>
      <c r="G27" s="49" t="s">
        <v>41</v>
      </c>
      <c r="H27" s="117">
        <f>'MEMÓRIA CALCULO RV1'!E53</f>
        <v>154</v>
      </c>
      <c r="I27" s="53"/>
      <c r="J27" s="53">
        <f t="shared" si="5"/>
        <v>0</v>
      </c>
      <c r="K27" s="54">
        <f t="shared" si="6"/>
        <v>0</v>
      </c>
      <c r="N27" s="176">
        <f t="shared" si="0"/>
        <v>154</v>
      </c>
      <c r="O27" s="177">
        <f t="shared" si="1"/>
        <v>0</v>
      </c>
      <c r="P27" s="53">
        <f t="shared" si="2"/>
        <v>0</v>
      </c>
      <c r="Q27" s="54">
        <f t="shared" si="3"/>
        <v>0</v>
      </c>
      <c r="R27" s="178" t="str">
        <f t="shared" si="4"/>
        <v>ok!</v>
      </c>
    </row>
    <row r="28" spans="3:18" x14ac:dyDescent="0.2">
      <c r="C28" s="46" t="s">
        <v>45</v>
      </c>
      <c r="D28" s="199"/>
      <c r="E28" s="42"/>
      <c r="F28" s="201" t="s">
        <v>46</v>
      </c>
      <c r="G28" s="202"/>
      <c r="H28" s="202"/>
      <c r="I28" s="202"/>
      <c r="J28" s="203"/>
      <c r="K28" s="47">
        <f>SUM(K29:K33)</f>
        <v>0</v>
      </c>
      <c r="N28" s="176"/>
      <c r="O28" s="177"/>
      <c r="P28" s="53">
        <f t="shared" si="2"/>
        <v>0</v>
      </c>
      <c r="Q28" s="54"/>
      <c r="R28" s="178"/>
    </row>
    <row r="29" spans="3:18" ht="25.5" x14ac:dyDescent="0.2">
      <c r="C29" s="55" t="s">
        <v>47</v>
      </c>
      <c r="D29" s="197" t="s">
        <v>48</v>
      </c>
      <c r="E29" s="56" t="s">
        <v>10</v>
      </c>
      <c r="F29" s="90" t="s">
        <v>49</v>
      </c>
      <c r="G29" s="49" t="s">
        <v>41</v>
      </c>
      <c r="H29" s="117">
        <f>'MEMÓRIA CALCULO RV1'!E56</f>
        <v>1430</v>
      </c>
      <c r="I29" s="53"/>
      <c r="J29" s="53">
        <f t="shared" si="5"/>
        <v>0</v>
      </c>
      <c r="K29" s="54">
        <f t="shared" si="6"/>
        <v>0</v>
      </c>
      <c r="N29" s="176">
        <f t="shared" si="0"/>
        <v>1430</v>
      </c>
      <c r="O29" s="177">
        <f t="shared" si="1"/>
        <v>0</v>
      </c>
      <c r="P29" s="53">
        <f t="shared" si="2"/>
        <v>0</v>
      </c>
      <c r="Q29" s="54">
        <f t="shared" si="3"/>
        <v>0</v>
      </c>
      <c r="R29" s="178" t="str">
        <f t="shared" si="4"/>
        <v>ok!</v>
      </c>
    </row>
    <row r="30" spans="3:18" ht="38.25" x14ac:dyDescent="0.2">
      <c r="C30" s="55" t="s">
        <v>50</v>
      </c>
      <c r="D30" s="197" t="s">
        <v>121</v>
      </c>
      <c r="E30" s="56" t="s">
        <v>10</v>
      </c>
      <c r="F30" s="90" t="s">
        <v>122</v>
      </c>
      <c r="G30" s="49" t="s">
        <v>20</v>
      </c>
      <c r="H30" s="117">
        <f>'MEMÓRIA CALCULO RV1'!E62</f>
        <v>47</v>
      </c>
      <c r="I30" s="53"/>
      <c r="J30" s="53">
        <f t="shared" si="5"/>
        <v>0</v>
      </c>
      <c r="K30" s="54">
        <f t="shared" si="6"/>
        <v>0</v>
      </c>
      <c r="N30" s="176">
        <f t="shared" si="0"/>
        <v>47</v>
      </c>
      <c r="O30" s="177">
        <f t="shared" si="1"/>
        <v>0</v>
      </c>
      <c r="P30" s="53">
        <f t="shared" si="2"/>
        <v>0</v>
      </c>
      <c r="Q30" s="54">
        <f t="shared" si="3"/>
        <v>0</v>
      </c>
      <c r="R30" s="178" t="str">
        <f t="shared" si="4"/>
        <v>ok!</v>
      </c>
    </row>
    <row r="31" spans="3:18" ht="25.5" x14ac:dyDescent="0.2">
      <c r="C31" s="55" t="s">
        <v>51</v>
      </c>
      <c r="D31" s="197" t="s">
        <v>188</v>
      </c>
      <c r="E31" s="56" t="s">
        <v>10</v>
      </c>
      <c r="F31" s="90" t="s">
        <v>182</v>
      </c>
      <c r="G31" s="56" t="s">
        <v>158</v>
      </c>
      <c r="H31" s="117">
        <f>'MEMÓRIA CALCULO RV1'!H68</f>
        <v>131.71</v>
      </c>
      <c r="I31" s="53"/>
      <c r="J31" s="53">
        <f t="shared" si="5"/>
        <v>0</v>
      </c>
      <c r="K31" s="54">
        <f t="shared" si="6"/>
        <v>0</v>
      </c>
      <c r="N31" s="176">
        <f t="shared" si="0"/>
        <v>131.71</v>
      </c>
      <c r="O31" s="177">
        <f t="shared" si="1"/>
        <v>0</v>
      </c>
      <c r="P31" s="53">
        <f t="shared" si="2"/>
        <v>0</v>
      </c>
      <c r="Q31" s="54">
        <f t="shared" si="3"/>
        <v>0</v>
      </c>
      <c r="R31" s="178" t="str">
        <f t="shared" si="4"/>
        <v>ok!</v>
      </c>
    </row>
    <row r="32" spans="3:18" x14ac:dyDescent="0.2">
      <c r="C32" s="55" t="s">
        <v>52</v>
      </c>
      <c r="D32" s="197" t="s">
        <v>189</v>
      </c>
      <c r="E32" s="56" t="s">
        <v>10</v>
      </c>
      <c r="F32" s="90" t="s">
        <v>53</v>
      </c>
      <c r="G32" s="56" t="s">
        <v>158</v>
      </c>
      <c r="H32" s="117">
        <f>'MEMÓRIA CALCULO RV1'!H75</f>
        <v>128.75</v>
      </c>
      <c r="I32" s="53"/>
      <c r="J32" s="53">
        <f t="shared" si="5"/>
        <v>0</v>
      </c>
      <c r="K32" s="54">
        <f t="shared" si="6"/>
        <v>0</v>
      </c>
      <c r="N32" s="176">
        <f t="shared" si="0"/>
        <v>128.75</v>
      </c>
      <c r="O32" s="177">
        <f t="shared" si="1"/>
        <v>0</v>
      </c>
      <c r="P32" s="53">
        <f t="shared" si="2"/>
        <v>0</v>
      </c>
      <c r="Q32" s="54">
        <f t="shared" si="3"/>
        <v>0</v>
      </c>
      <c r="R32" s="178" t="str">
        <f t="shared" si="4"/>
        <v>ok!</v>
      </c>
    </row>
    <row r="33" spans="3:18" ht="25.5" x14ac:dyDescent="0.2">
      <c r="C33" s="55" t="s">
        <v>54</v>
      </c>
      <c r="D33" s="197" t="s">
        <v>55</v>
      </c>
      <c r="E33" s="56" t="s">
        <v>10</v>
      </c>
      <c r="F33" s="90" t="s">
        <v>56</v>
      </c>
      <c r="G33" s="49" t="s">
        <v>20</v>
      </c>
      <c r="H33" s="117">
        <f>'MEMÓRIA CALCULO RV1'!E82</f>
        <v>47</v>
      </c>
      <c r="I33" s="53"/>
      <c r="J33" s="53">
        <f t="shared" si="5"/>
        <v>0</v>
      </c>
      <c r="K33" s="54">
        <f t="shared" si="6"/>
        <v>0</v>
      </c>
      <c r="N33" s="176">
        <f t="shared" si="0"/>
        <v>47</v>
      </c>
      <c r="O33" s="177">
        <f t="shared" si="1"/>
        <v>0</v>
      </c>
      <c r="P33" s="53">
        <f t="shared" si="2"/>
        <v>0</v>
      </c>
      <c r="Q33" s="54">
        <f t="shared" si="3"/>
        <v>0</v>
      </c>
      <c r="R33" s="178" t="str">
        <f t="shared" si="4"/>
        <v>ok!</v>
      </c>
    </row>
    <row r="34" spans="3:18" x14ac:dyDescent="0.2">
      <c r="C34" s="46" t="s">
        <v>57</v>
      </c>
      <c r="D34" s="199"/>
      <c r="E34" s="42"/>
      <c r="F34" s="201" t="s">
        <v>58</v>
      </c>
      <c r="G34" s="202"/>
      <c r="H34" s="202"/>
      <c r="I34" s="202"/>
      <c r="J34" s="203"/>
      <c r="K34" s="47">
        <f>SUM(K35:K40)</f>
        <v>0</v>
      </c>
      <c r="N34" s="176"/>
      <c r="O34" s="177"/>
      <c r="P34" s="53">
        <f t="shared" si="2"/>
        <v>0</v>
      </c>
      <c r="Q34" s="54"/>
      <c r="R34" s="178"/>
    </row>
    <row r="35" spans="3:18" ht="25.5" x14ac:dyDescent="0.2">
      <c r="C35" s="55" t="s">
        <v>59</v>
      </c>
      <c r="D35" s="197" t="s">
        <v>60</v>
      </c>
      <c r="E35" s="56" t="s">
        <v>10</v>
      </c>
      <c r="F35" s="90" t="s">
        <v>61</v>
      </c>
      <c r="G35" s="49" t="s">
        <v>20</v>
      </c>
      <c r="H35" s="117">
        <f>'MEMÓRIA CALCULO RV1'!E88</f>
        <v>3</v>
      </c>
      <c r="I35" s="53"/>
      <c r="J35" s="53">
        <f t="shared" si="5"/>
        <v>0</v>
      </c>
      <c r="K35" s="54">
        <f t="shared" si="6"/>
        <v>0</v>
      </c>
      <c r="N35" s="176">
        <f t="shared" si="0"/>
        <v>3</v>
      </c>
      <c r="O35" s="177">
        <f t="shared" si="1"/>
        <v>0</v>
      </c>
      <c r="P35" s="53">
        <f t="shared" si="2"/>
        <v>0</v>
      </c>
      <c r="Q35" s="54">
        <f t="shared" si="3"/>
        <v>0</v>
      </c>
      <c r="R35" s="178" t="str">
        <f t="shared" si="4"/>
        <v>ok!</v>
      </c>
    </row>
    <row r="36" spans="3:18" ht="25.5" x14ac:dyDescent="0.2">
      <c r="C36" s="55" t="s">
        <v>62</v>
      </c>
      <c r="D36" s="197" t="s">
        <v>63</v>
      </c>
      <c r="E36" s="56" t="s">
        <v>10</v>
      </c>
      <c r="F36" s="90" t="s">
        <v>64</v>
      </c>
      <c r="G36" s="49" t="s">
        <v>20</v>
      </c>
      <c r="H36" s="117">
        <f>'MEMÓRIA CALCULO RV1'!E93</f>
        <v>2</v>
      </c>
      <c r="I36" s="53"/>
      <c r="J36" s="53">
        <f t="shared" si="5"/>
        <v>0</v>
      </c>
      <c r="K36" s="54">
        <f t="shared" si="6"/>
        <v>0</v>
      </c>
      <c r="N36" s="176">
        <f t="shared" si="0"/>
        <v>2</v>
      </c>
      <c r="O36" s="177">
        <f t="shared" si="1"/>
        <v>0</v>
      </c>
      <c r="P36" s="53">
        <f t="shared" si="2"/>
        <v>0</v>
      </c>
      <c r="Q36" s="54">
        <f t="shared" si="3"/>
        <v>0</v>
      </c>
      <c r="R36" s="178" t="str">
        <f t="shared" si="4"/>
        <v>ok!</v>
      </c>
    </row>
    <row r="37" spans="3:18" ht="25.5" x14ac:dyDescent="0.2">
      <c r="C37" s="50" t="s">
        <v>65</v>
      </c>
      <c r="D37" s="197" t="s">
        <v>66</v>
      </c>
      <c r="E37" s="51" t="s">
        <v>10</v>
      </c>
      <c r="F37" s="90" t="s">
        <v>67</v>
      </c>
      <c r="G37" s="48" t="s">
        <v>41</v>
      </c>
      <c r="H37" s="118">
        <f>'MEMÓRIA CALCULO RV1'!E96</f>
        <v>60</v>
      </c>
      <c r="I37" s="52"/>
      <c r="J37" s="53">
        <f t="shared" si="5"/>
        <v>0</v>
      </c>
      <c r="K37" s="54">
        <f t="shared" si="6"/>
        <v>0</v>
      </c>
      <c r="N37" s="176">
        <f t="shared" si="0"/>
        <v>60</v>
      </c>
      <c r="O37" s="177">
        <f t="shared" si="1"/>
        <v>0</v>
      </c>
      <c r="P37" s="53">
        <f t="shared" si="2"/>
        <v>0</v>
      </c>
      <c r="Q37" s="54">
        <f t="shared" si="3"/>
        <v>0</v>
      </c>
      <c r="R37" s="178" t="str">
        <f t="shared" si="4"/>
        <v>ok!</v>
      </c>
    </row>
    <row r="38" spans="3:18" ht="25.5" x14ac:dyDescent="0.2">
      <c r="C38" s="55" t="s">
        <v>68</v>
      </c>
      <c r="D38" s="197" t="s">
        <v>69</v>
      </c>
      <c r="E38" s="56" t="s">
        <v>10</v>
      </c>
      <c r="F38" s="90" t="s">
        <v>70</v>
      </c>
      <c r="G38" s="49" t="s">
        <v>20</v>
      </c>
      <c r="H38" s="117">
        <f>'MEMÓRIA CALCULO RV1'!E102</f>
        <v>5</v>
      </c>
      <c r="I38" s="53"/>
      <c r="J38" s="53">
        <f t="shared" si="5"/>
        <v>0</v>
      </c>
      <c r="K38" s="54">
        <f t="shared" si="6"/>
        <v>0</v>
      </c>
      <c r="N38" s="176">
        <f t="shared" si="0"/>
        <v>5</v>
      </c>
      <c r="O38" s="177">
        <f t="shared" si="1"/>
        <v>0</v>
      </c>
      <c r="P38" s="53">
        <f t="shared" si="2"/>
        <v>0</v>
      </c>
      <c r="Q38" s="54">
        <f t="shared" si="3"/>
        <v>0</v>
      </c>
      <c r="R38" s="178" t="str">
        <f t="shared" si="4"/>
        <v>ok!</v>
      </c>
    </row>
    <row r="39" spans="3:18" ht="38.25" x14ac:dyDescent="0.2">
      <c r="C39" s="55" t="s">
        <v>71</v>
      </c>
      <c r="D39" s="197" t="s">
        <v>72</v>
      </c>
      <c r="E39" s="56" t="s">
        <v>10</v>
      </c>
      <c r="F39" s="90" t="s">
        <v>73</v>
      </c>
      <c r="G39" s="49" t="s">
        <v>20</v>
      </c>
      <c r="H39" s="117">
        <f>'MEMÓRIA CALCULO RV1'!E108</f>
        <v>5</v>
      </c>
      <c r="I39" s="53"/>
      <c r="J39" s="53">
        <f t="shared" si="5"/>
        <v>0</v>
      </c>
      <c r="K39" s="54">
        <f t="shared" si="6"/>
        <v>0</v>
      </c>
      <c r="N39" s="176">
        <f t="shared" si="0"/>
        <v>5</v>
      </c>
      <c r="O39" s="177">
        <f t="shared" si="1"/>
        <v>0</v>
      </c>
      <c r="P39" s="53">
        <f t="shared" si="2"/>
        <v>0</v>
      </c>
      <c r="Q39" s="54">
        <f t="shared" si="3"/>
        <v>0</v>
      </c>
      <c r="R39" s="178" t="str">
        <f t="shared" si="4"/>
        <v>ok!</v>
      </c>
    </row>
    <row r="40" spans="3:18" ht="15" thickBot="1" x14ac:dyDescent="0.25">
      <c r="C40" s="83" t="s">
        <v>74</v>
      </c>
      <c r="D40" s="200" t="s">
        <v>75</v>
      </c>
      <c r="E40" s="84" t="s">
        <v>76</v>
      </c>
      <c r="F40" s="91" t="s">
        <v>181</v>
      </c>
      <c r="G40" s="49" t="s">
        <v>20</v>
      </c>
      <c r="H40" s="119">
        <f>'MEMÓRIA CALCULO RV1'!E114</f>
        <v>5</v>
      </c>
      <c r="I40" s="85"/>
      <c r="J40" s="53">
        <f t="shared" si="5"/>
        <v>0</v>
      </c>
      <c r="K40" s="54">
        <f t="shared" si="6"/>
        <v>0</v>
      </c>
      <c r="N40" s="176">
        <f t="shared" si="0"/>
        <v>5</v>
      </c>
      <c r="O40" s="177">
        <f t="shared" si="1"/>
        <v>0</v>
      </c>
      <c r="P40" s="53">
        <f t="shared" si="2"/>
        <v>0</v>
      </c>
      <c r="Q40" s="54">
        <f t="shared" si="3"/>
        <v>0</v>
      </c>
      <c r="R40" s="178" t="str">
        <f t="shared" si="4"/>
        <v>ok!</v>
      </c>
    </row>
    <row r="41" spans="3:18" ht="15" thickBot="1" x14ac:dyDescent="0.25">
      <c r="C41" s="244" t="s">
        <v>102</v>
      </c>
      <c r="D41" s="245"/>
      <c r="E41" s="245"/>
      <c r="F41" s="245"/>
      <c r="G41" s="245"/>
      <c r="H41" s="245"/>
      <c r="I41" s="245"/>
      <c r="J41" s="246"/>
      <c r="K41" s="115">
        <f>K34+K28+K25+K23+K17+K14</f>
        <v>0</v>
      </c>
      <c r="L41" s="88"/>
      <c r="Q41" s="177">
        <f>SUM(Q15:Q40)</f>
        <v>0</v>
      </c>
      <c r="R41" s="179" t="str">
        <f t="shared" si="4"/>
        <v>ok!</v>
      </c>
    </row>
    <row r="43" spans="3:18" s="196" customFormat="1" x14ac:dyDescent="0.2">
      <c r="F43" s="92"/>
    </row>
    <row r="44" spans="3:18" s="196" customFormat="1" x14ac:dyDescent="0.2">
      <c r="F44" s="92"/>
    </row>
    <row r="45" spans="3:18" s="196" customFormat="1" x14ac:dyDescent="0.2">
      <c r="F45" s="92"/>
    </row>
    <row r="46" spans="3:18" s="196" customFormat="1" x14ac:dyDescent="0.2">
      <c r="F46" s="92"/>
    </row>
    <row r="47" spans="3:18" s="196" customFormat="1" x14ac:dyDescent="0.2">
      <c r="F47" s="92"/>
    </row>
    <row r="48" spans="3:18" s="196" customFormat="1" x14ac:dyDescent="0.2">
      <c r="F48" s="92"/>
    </row>
    <row r="51" spans="6:11" x14ac:dyDescent="0.2">
      <c r="F51" s="120" t="s">
        <v>144</v>
      </c>
      <c r="G51" s="121"/>
      <c r="H51" s="122"/>
      <c r="I51" s="121"/>
      <c r="J51" s="121"/>
      <c r="K51" s="121"/>
    </row>
    <row r="52" spans="6:11" x14ac:dyDescent="0.2">
      <c r="F52" s="123" t="s">
        <v>145</v>
      </c>
      <c r="G52" s="124"/>
      <c r="H52" s="125"/>
      <c r="I52" s="247" t="s">
        <v>146</v>
      </c>
      <c r="J52" s="247"/>
      <c r="K52" s="247"/>
    </row>
    <row r="53" spans="6:11" x14ac:dyDescent="0.2">
      <c r="F53" s="126" t="s">
        <v>147</v>
      </c>
      <c r="G53" s="248"/>
      <c r="H53" s="248"/>
      <c r="I53" s="249" t="s">
        <v>148</v>
      </c>
      <c r="J53" s="249"/>
      <c r="K53" s="249"/>
    </row>
    <row r="54" spans="6:11" x14ac:dyDescent="0.2">
      <c r="F54" s="126" t="s">
        <v>149</v>
      </c>
      <c r="G54" s="127"/>
      <c r="H54" s="126"/>
      <c r="I54" s="249" t="s">
        <v>150</v>
      </c>
      <c r="J54" s="249"/>
      <c r="K54" s="249"/>
    </row>
  </sheetData>
  <mergeCells count="32">
    <mergeCell ref="C41:J41"/>
    <mergeCell ref="I52:K52"/>
    <mergeCell ref="G53:H53"/>
    <mergeCell ref="I53:K53"/>
    <mergeCell ref="I54:K54"/>
    <mergeCell ref="G3:H3"/>
    <mergeCell ref="C5:E5"/>
    <mergeCell ref="F5:I5"/>
    <mergeCell ref="C6:E6"/>
    <mergeCell ref="F6:I6"/>
    <mergeCell ref="H12:H13"/>
    <mergeCell ref="C7:E7"/>
    <mergeCell ref="C8:E8"/>
    <mergeCell ref="F8:I8"/>
    <mergeCell ref="C11:J11"/>
    <mergeCell ref="C12:C13"/>
    <mergeCell ref="D12:D13"/>
    <mergeCell ref="E12:E13"/>
    <mergeCell ref="F12:F13"/>
    <mergeCell ref="G12:G13"/>
    <mergeCell ref="C9:E9"/>
    <mergeCell ref="F9:I9"/>
    <mergeCell ref="J9:K9"/>
    <mergeCell ref="C10:E10"/>
    <mergeCell ref="F10:I10"/>
    <mergeCell ref="J10:K10"/>
    <mergeCell ref="F34:J34"/>
    <mergeCell ref="F14:J14"/>
    <mergeCell ref="F17:J17"/>
    <mergeCell ref="F23:J23"/>
    <mergeCell ref="F25:J25"/>
    <mergeCell ref="F28:J28"/>
  </mergeCells>
  <conditionalFormatting sqref="R15:R41">
    <cfRule type="containsText" dxfId="4" priority="1" stopIfTrue="1" operator="containsText" text="não ">
      <formula>NOT(ISERROR(SEARCH("não ",R15)))</formula>
    </cfRule>
    <cfRule type="containsText" dxfId="3" priority="2" stopIfTrue="1" operator="containsText" text="&quot;não ok!&quot;">
      <formula>NOT(ISERROR(SEARCH("""não ok!""",R15)))</formula>
    </cfRule>
    <cfRule type="containsText" dxfId="2" priority="3" stopIfTrue="1" operator="containsText" text="ok!">
      <formula>NOT(ISERROR(SEARCH("ok!",R15)))</formula>
    </cfRule>
    <cfRule type="cellIs" dxfId="1" priority="4" stopIfTrue="1" operator="equal">
      <formula>"não ok!"</formula>
    </cfRule>
    <cfRule type="cellIs" dxfId="0" priority="5" stopIfTrue="1" operator="equal">
      <formula>"NÃO OK"</formula>
    </cfRule>
  </conditionalFormatting>
  <printOptions horizontalCentered="1"/>
  <pageMargins left="0.25" right="0.25" top="0.75" bottom="0.75" header="0.3" footer="0.3"/>
  <pageSetup paperSize="9" scale="63" fitToHeight="0" orientation="portrait" horizontalDpi="300" verticalDpi="300" r:id="rId1"/>
  <ignoredErrors>
    <ignoredError sqref="C34 C28 C25:D25 D17 C22 C17:C20 C14 C23 D18:D19 C21 D20:D22 C27 C26 D40 D26:D39" numberStoredAsText="1"/>
    <ignoredError sqref="K34 K28 K17:K2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369A0-AECB-40D9-A409-3B9E2EFA48AE}">
  <sheetPr>
    <pageSetUpPr fitToPage="1"/>
  </sheetPr>
  <dimension ref="A10:L21"/>
  <sheetViews>
    <sheetView view="pageBreakPreview" zoomScale="85" zoomScaleNormal="85" zoomScaleSheetLayoutView="85" workbookViewId="0">
      <selection activeCell="N15" sqref="N15"/>
    </sheetView>
  </sheetViews>
  <sheetFormatPr defaultColWidth="9" defaultRowHeight="15" x14ac:dyDescent="0.25"/>
  <cols>
    <col min="1" max="1" width="6.625" style="1" customWidth="1"/>
    <col min="2" max="2" width="44.25" style="1" customWidth="1"/>
    <col min="3" max="3" width="13.75" style="1" customWidth="1"/>
    <col min="4" max="4" width="20.125" style="1" customWidth="1"/>
    <col min="5" max="5" width="9.375" style="1" customWidth="1"/>
    <col min="6" max="6" width="28.25" style="1" bestFit="1" customWidth="1"/>
    <col min="7" max="7" width="8.125" style="1" customWidth="1"/>
    <col min="8" max="8" width="11.375" style="1" customWidth="1"/>
    <col min="9" max="9" width="10.875" style="1" bestFit="1" customWidth="1"/>
    <col min="10" max="16384" width="9" style="1"/>
  </cols>
  <sheetData>
    <row r="10" spans="1:9" ht="15.75" thickBot="1" x14ac:dyDescent="0.3"/>
    <row r="11" spans="1:9" ht="21" thickBot="1" x14ac:dyDescent="0.3">
      <c r="A11" s="250" t="s">
        <v>77</v>
      </c>
      <c r="B11" s="251"/>
      <c r="C11" s="251"/>
      <c r="D11" s="251"/>
      <c r="E11" s="251"/>
      <c r="F11" s="251"/>
      <c r="G11" s="251"/>
      <c r="H11" s="251"/>
      <c r="I11" s="252"/>
    </row>
    <row r="12" spans="1:9" ht="15.75" thickBot="1" x14ac:dyDescent="0.3">
      <c r="A12" s="2"/>
      <c r="B12" s="3"/>
      <c r="C12" s="3"/>
      <c r="D12" s="4"/>
      <c r="E12" s="5"/>
      <c r="F12" s="6"/>
      <c r="G12" s="7"/>
      <c r="H12" s="8"/>
      <c r="I12" s="9"/>
    </row>
    <row r="13" spans="1:9" x14ac:dyDescent="0.25">
      <c r="A13" s="253" t="s">
        <v>78</v>
      </c>
      <c r="B13" s="254"/>
      <c r="C13" s="254"/>
      <c r="D13" s="254"/>
      <c r="E13" s="254"/>
      <c r="F13" s="254"/>
      <c r="G13" s="254"/>
      <c r="H13" s="254"/>
      <c r="I13" s="255"/>
    </row>
    <row r="14" spans="1:9" ht="27" customHeight="1" thickBot="1" x14ac:dyDescent="0.3">
      <c r="A14" s="10" t="s">
        <v>79</v>
      </c>
      <c r="B14" s="11" t="s">
        <v>80</v>
      </c>
      <c r="C14" s="12" t="s">
        <v>81</v>
      </c>
      <c r="D14" s="12" t="s">
        <v>82</v>
      </c>
      <c r="E14" s="13" t="s">
        <v>83</v>
      </c>
      <c r="F14" s="14" t="s">
        <v>84</v>
      </c>
      <c r="G14" s="15" t="s">
        <v>85</v>
      </c>
      <c r="H14" s="15" t="s">
        <v>86</v>
      </c>
      <c r="I14" s="16" t="s">
        <v>87</v>
      </c>
    </row>
    <row r="15" spans="1:9" ht="141" thickBot="1" x14ac:dyDescent="0.3">
      <c r="A15" s="17" t="s">
        <v>88</v>
      </c>
      <c r="B15" s="18" t="s">
        <v>100</v>
      </c>
      <c r="C15" s="18"/>
      <c r="D15" s="19"/>
      <c r="E15" s="20"/>
      <c r="F15" s="19"/>
      <c r="G15" s="20" t="s">
        <v>20</v>
      </c>
      <c r="H15" s="21"/>
      <c r="I15" s="22">
        <f>H17</f>
        <v>1167.8499999999999</v>
      </c>
    </row>
    <row r="16" spans="1:9" x14ac:dyDescent="0.25">
      <c r="A16" s="23" t="s">
        <v>89</v>
      </c>
      <c r="B16" s="24" t="s">
        <v>92</v>
      </c>
      <c r="C16" s="25" t="s">
        <v>93</v>
      </c>
      <c r="D16" s="24" t="s">
        <v>94</v>
      </c>
      <c r="E16" s="26">
        <v>44348</v>
      </c>
      <c r="F16" s="27" t="s">
        <v>95</v>
      </c>
      <c r="G16" s="23">
        <v>1</v>
      </c>
      <c r="H16" s="28">
        <v>1600.89</v>
      </c>
      <c r="I16" s="28"/>
    </row>
    <row r="17" spans="1:12" x14ac:dyDescent="0.25">
      <c r="A17" s="23" t="s">
        <v>105</v>
      </c>
      <c r="B17" s="30" t="s">
        <v>96</v>
      </c>
      <c r="C17" s="31" t="s">
        <v>93</v>
      </c>
      <c r="D17" s="30" t="s">
        <v>97</v>
      </c>
      <c r="E17" s="32">
        <v>44348</v>
      </c>
      <c r="F17" s="33" t="s">
        <v>98</v>
      </c>
      <c r="G17" s="29">
        <v>1</v>
      </c>
      <c r="H17" s="39">
        <v>1167.8499999999999</v>
      </c>
      <c r="I17" s="39"/>
    </row>
    <row r="18" spans="1:12" ht="15.75" thickBot="1" x14ac:dyDescent="0.3">
      <c r="A18" s="23" t="s">
        <v>106</v>
      </c>
      <c r="B18" s="35" t="s">
        <v>99</v>
      </c>
      <c r="C18" s="36" t="s">
        <v>93</v>
      </c>
      <c r="D18" s="35" t="s">
        <v>90</v>
      </c>
      <c r="E18" s="37">
        <v>44371</v>
      </c>
      <c r="F18" s="38" t="s">
        <v>91</v>
      </c>
      <c r="G18" s="34">
        <v>1</v>
      </c>
      <c r="H18" s="40">
        <v>958</v>
      </c>
      <c r="I18" s="40"/>
    </row>
    <row r="19" spans="1:12" ht="14.45" customHeight="1" x14ac:dyDescent="0.25">
      <c r="A19" s="256"/>
      <c r="B19" s="257"/>
      <c r="C19" s="257"/>
      <c r="D19" s="257"/>
      <c r="E19" s="257"/>
      <c r="F19" s="257"/>
      <c r="G19" s="257"/>
      <c r="H19" s="257"/>
      <c r="I19" s="258"/>
      <c r="J19" s="41"/>
      <c r="K19" s="41"/>
      <c r="L19" s="41"/>
    </row>
    <row r="20" spans="1:12" x14ac:dyDescent="0.25">
      <c r="A20" s="259"/>
      <c r="B20" s="260"/>
      <c r="C20" s="260"/>
      <c r="D20" s="260"/>
      <c r="E20" s="260"/>
      <c r="F20" s="260"/>
      <c r="G20" s="260"/>
      <c r="H20" s="260"/>
      <c r="I20" s="261"/>
      <c r="J20" s="41"/>
      <c r="K20" s="41"/>
      <c r="L20" s="41"/>
    </row>
    <row r="21" spans="1:12" ht="15.75" thickBot="1" x14ac:dyDescent="0.3">
      <c r="A21" s="262"/>
      <c r="B21" s="263"/>
      <c r="C21" s="263"/>
      <c r="D21" s="263"/>
      <c r="E21" s="263"/>
      <c r="F21" s="263"/>
      <c r="G21" s="263"/>
      <c r="H21" s="263"/>
      <c r="I21" s="264"/>
      <c r="J21" s="41"/>
      <c r="K21" s="41"/>
      <c r="L21" s="41"/>
    </row>
  </sheetData>
  <mergeCells count="3">
    <mergeCell ref="A11:I11"/>
    <mergeCell ref="A13:I13"/>
    <mergeCell ref="A19:I21"/>
  </mergeCells>
  <phoneticPr fontId="31" type="noConversion"/>
  <hyperlinks>
    <hyperlink ref="F17" r:id="rId1" xr:uid="{A266F2CB-0759-459A-8F14-DB9C6A4C9932}"/>
  </hyperlinks>
  <printOptions horizontalCentered="1"/>
  <pageMargins left="0.51181102362204722" right="0.51181102362204722" top="0.78740157480314965" bottom="0.78740157480314965" header="0.31496062992125984" footer="0.31496062992125984"/>
  <pageSetup paperSize="9" scale="79" orientation="landscape" horizontalDpi="300" verticalDpi="3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BEC3F-F9FE-4776-BEF5-FBCE20BBEFCE}">
  <sheetPr>
    <pageSetUpPr fitToPage="1"/>
  </sheetPr>
  <dimension ref="B1:P134"/>
  <sheetViews>
    <sheetView view="pageBreakPreview" topLeftCell="A46" zoomScaleNormal="70" zoomScaleSheetLayoutView="100" workbookViewId="0">
      <selection activeCell="C128" sqref="C128"/>
    </sheetView>
  </sheetViews>
  <sheetFormatPr defaultColWidth="8" defaultRowHeight="15" x14ac:dyDescent="0.2"/>
  <cols>
    <col min="1" max="1" width="8" style="62"/>
    <col min="2" max="2" width="7.625" style="175" bestFit="1" customWidth="1"/>
    <col min="3" max="3" width="88.25" style="62" bestFit="1" customWidth="1"/>
    <col min="4" max="4" width="4.25" style="62" bestFit="1" customWidth="1"/>
    <col min="5" max="5" width="17" style="62" bestFit="1" customWidth="1"/>
    <col min="6" max="6" width="12.375" style="65" customWidth="1"/>
    <col min="7" max="7" width="10.5" style="60" customWidth="1"/>
    <col min="8" max="8" width="10" style="65" bestFit="1" customWidth="1"/>
    <col min="9" max="9" width="13.75" style="65" customWidth="1"/>
    <col min="10" max="10" width="16.25" style="65" customWidth="1"/>
    <col min="11" max="11" width="14.25" style="65" customWidth="1"/>
    <col min="12" max="12" width="20.375" style="65" customWidth="1"/>
    <col min="13" max="13" width="19" style="62" customWidth="1"/>
    <col min="14" max="14" width="13.375" style="62" customWidth="1"/>
    <col min="15" max="15" width="17" style="62" customWidth="1"/>
    <col min="16" max="16" width="9.875" style="62" customWidth="1"/>
    <col min="17" max="257" width="8" style="62"/>
    <col min="258" max="258" width="7.625" style="62" bestFit="1" customWidth="1"/>
    <col min="259" max="259" width="88.25" style="62" bestFit="1" customWidth="1"/>
    <col min="260" max="260" width="4.25" style="62" bestFit="1" customWidth="1"/>
    <col min="261" max="261" width="17" style="62" bestFit="1" customWidth="1"/>
    <col min="262" max="262" width="12.375" style="62" customWidth="1"/>
    <col min="263" max="263" width="10.5" style="62" customWidth="1"/>
    <col min="264" max="264" width="9.125" style="62" customWidth="1"/>
    <col min="265" max="265" width="13.75" style="62" customWidth="1"/>
    <col min="266" max="266" width="16.25" style="62" customWidth="1"/>
    <col min="267" max="267" width="14.25" style="62" customWidth="1"/>
    <col min="268" max="268" width="20.375" style="62" customWidth="1"/>
    <col min="269" max="269" width="19" style="62" customWidth="1"/>
    <col min="270" max="270" width="13.375" style="62" customWidth="1"/>
    <col min="271" max="271" width="17" style="62" customWidth="1"/>
    <col min="272" max="272" width="9.875" style="62" customWidth="1"/>
    <col min="273" max="513" width="8" style="62"/>
    <col min="514" max="514" width="7.625" style="62" bestFit="1" customWidth="1"/>
    <col min="515" max="515" width="88.25" style="62" bestFit="1" customWidth="1"/>
    <col min="516" max="516" width="4.25" style="62" bestFit="1" customWidth="1"/>
    <col min="517" max="517" width="17" style="62" bestFit="1" customWidth="1"/>
    <col min="518" max="518" width="12.375" style="62" customWidth="1"/>
    <col min="519" max="519" width="10.5" style="62" customWidth="1"/>
    <col min="520" max="520" width="9.125" style="62" customWidth="1"/>
    <col min="521" max="521" width="13.75" style="62" customWidth="1"/>
    <col min="522" max="522" width="16.25" style="62" customWidth="1"/>
    <col min="523" max="523" width="14.25" style="62" customWidth="1"/>
    <col min="524" max="524" width="20.375" style="62" customWidth="1"/>
    <col min="525" max="525" width="19" style="62" customWidth="1"/>
    <col min="526" max="526" width="13.375" style="62" customWidth="1"/>
    <col min="527" max="527" width="17" style="62" customWidth="1"/>
    <col min="528" max="528" width="9.875" style="62" customWidth="1"/>
    <col min="529" max="769" width="8" style="62"/>
    <col min="770" max="770" width="7.625" style="62" bestFit="1" customWidth="1"/>
    <col min="771" max="771" width="88.25" style="62" bestFit="1" customWidth="1"/>
    <col min="772" max="772" width="4.25" style="62" bestFit="1" customWidth="1"/>
    <col min="773" max="773" width="17" style="62" bestFit="1" customWidth="1"/>
    <col min="774" max="774" width="12.375" style="62" customWidth="1"/>
    <col min="775" max="775" width="10.5" style="62" customWidth="1"/>
    <col min="776" max="776" width="9.125" style="62" customWidth="1"/>
    <col min="777" max="777" width="13.75" style="62" customWidth="1"/>
    <col min="778" max="778" width="16.25" style="62" customWidth="1"/>
    <col min="779" max="779" width="14.25" style="62" customWidth="1"/>
    <col min="780" max="780" width="20.375" style="62" customWidth="1"/>
    <col min="781" max="781" width="19" style="62" customWidth="1"/>
    <col min="782" max="782" width="13.375" style="62" customWidth="1"/>
    <col min="783" max="783" width="17" style="62" customWidth="1"/>
    <col min="784" max="784" width="9.875" style="62" customWidth="1"/>
    <col min="785" max="1025" width="8" style="62"/>
    <col min="1026" max="1026" width="7.625" style="62" bestFit="1" customWidth="1"/>
    <col min="1027" max="1027" width="88.25" style="62" bestFit="1" customWidth="1"/>
    <col min="1028" max="1028" width="4.25" style="62" bestFit="1" customWidth="1"/>
    <col min="1029" max="1029" width="17" style="62" bestFit="1" customWidth="1"/>
    <col min="1030" max="1030" width="12.375" style="62" customWidth="1"/>
    <col min="1031" max="1031" width="10.5" style="62" customWidth="1"/>
    <col min="1032" max="1032" width="9.125" style="62" customWidth="1"/>
    <col min="1033" max="1033" width="13.75" style="62" customWidth="1"/>
    <col min="1034" max="1034" width="16.25" style="62" customWidth="1"/>
    <col min="1035" max="1035" width="14.25" style="62" customWidth="1"/>
    <col min="1036" max="1036" width="20.375" style="62" customWidth="1"/>
    <col min="1037" max="1037" width="19" style="62" customWidth="1"/>
    <col min="1038" max="1038" width="13.375" style="62" customWidth="1"/>
    <col min="1039" max="1039" width="17" style="62" customWidth="1"/>
    <col min="1040" max="1040" width="9.875" style="62" customWidth="1"/>
    <col min="1041" max="1281" width="8" style="62"/>
    <col min="1282" max="1282" width="7.625" style="62" bestFit="1" customWidth="1"/>
    <col min="1283" max="1283" width="88.25" style="62" bestFit="1" customWidth="1"/>
    <col min="1284" max="1284" width="4.25" style="62" bestFit="1" customWidth="1"/>
    <col min="1285" max="1285" width="17" style="62" bestFit="1" customWidth="1"/>
    <col min="1286" max="1286" width="12.375" style="62" customWidth="1"/>
    <col min="1287" max="1287" width="10.5" style="62" customWidth="1"/>
    <col min="1288" max="1288" width="9.125" style="62" customWidth="1"/>
    <col min="1289" max="1289" width="13.75" style="62" customWidth="1"/>
    <col min="1290" max="1290" width="16.25" style="62" customWidth="1"/>
    <col min="1291" max="1291" width="14.25" style="62" customWidth="1"/>
    <col min="1292" max="1292" width="20.375" style="62" customWidth="1"/>
    <col min="1293" max="1293" width="19" style="62" customWidth="1"/>
    <col min="1294" max="1294" width="13.375" style="62" customWidth="1"/>
    <col min="1295" max="1295" width="17" style="62" customWidth="1"/>
    <col min="1296" max="1296" width="9.875" style="62" customWidth="1"/>
    <col min="1297" max="1537" width="8" style="62"/>
    <col min="1538" max="1538" width="7.625" style="62" bestFit="1" customWidth="1"/>
    <col min="1539" max="1539" width="88.25" style="62" bestFit="1" customWidth="1"/>
    <col min="1540" max="1540" width="4.25" style="62" bestFit="1" customWidth="1"/>
    <col min="1541" max="1541" width="17" style="62" bestFit="1" customWidth="1"/>
    <col min="1542" max="1542" width="12.375" style="62" customWidth="1"/>
    <col min="1543" max="1543" width="10.5" style="62" customWidth="1"/>
    <col min="1544" max="1544" width="9.125" style="62" customWidth="1"/>
    <col min="1545" max="1545" width="13.75" style="62" customWidth="1"/>
    <col min="1546" max="1546" width="16.25" style="62" customWidth="1"/>
    <col min="1547" max="1547" width="14.25" style="62" customWidth="1"/>
    <col min="1548" max="1548" width="20.375" style="62" customWidth="1"/>
    <col min="1549" max="1549" width="19" style="62" customWidth="1"/>
    <col min="1550" max="1550" width="13.375" style="62" customWidth="1"/>
    <col min="1551" max="1551" width="17" style="62" customWidth="1"/>
    <col min="1552" max="1552" width="9.875" style="62" customWidth="1"/>
    <col min="1553" max="1793" width="8" style="62"/>
    <col min="1794" max="1794" width="7.625" style="62" bestFit="1" customWidth="1"/>
    <col min="1795" max="1795" width="88.25" style="62" bestFit="1" customWidth="1"/>
    <col min="1796" max="1796" width="4.25" style="62" bestFit="1" customWidth="1"/>
    <col min="1797" max="1797" width="17" style="62" bestFit="1" customWidth="1"/>
    <col min="1798" max="1798" width="12.375" style="62" customWidth="1"/>
    <col min="1799" max="1799" width="10.5" style="62" customWidth="1"/>
    <col min="1800" max="1800" width="9.125" style="62" customWidth="1"/>
    <col min="1801" max="1801" width="13.75" style="62" customWidth="1"/>
    <col min="1802" max="1802" width="16.25" style="62" customWidth="1"/>
    <col min="1803" max="1803" width="14.25" style="62" customWidth="1"/>
    <col min="1804" max="1804" width="20.375" style="62" customWidth="1"/>
    <col min="1805" max="1805" width="19" style="62" customWidth="1"/>
    <col min="1806" max="1806" width="13.375" style="62" customWidth="1"/>
    <col min="1807" max="1807" width="17" style="62" customWidth="1"/>
    <col min="1808" max="1808" width="9.875" style="62" customWidth="1"/>
    <col min="1809" max="2049" width="8" style="62"/>
    <col min="2050" max="2050" width="7.625" style="62" bestFit="1" customWidth="1"/>
    <col min="2051" max="2051" width="88.25" style="62" bestFit="1" customWidth="1"/>
    <col min="2052" max="2052" width="4.25" style="62" bestFit="1" customWidth="1"/>
    <col min="2053" max="2053" width="17" style="62" bestFit="1" customWidth="1"/>
    <col min="2054" max="2054" width="12.375" style="62" customWidth="1"/>
    <col min="2055" max="2055" width="10.5" style="62" customWidth="1"/>
    <col min="2056" max="2056" width="9.125" style="62" customWidth="1"/>
    <col min="2057" max="2057" width="13.75" style="62" customWidth="1"/>
    <col min="2058" max="2058" width="16.25" style="62" customWidth="1"/>
    <col min="2059" max="2059" width="14.25" style="62" customWidth="1"/>
    <col min="2060" max="2060" width="20.375" style="62" customWidth="1"/>
    <col min="2061" max="2061" width="19" style="62" customWidth="1"/>
    <col min="2062" max="2062" width="13.375" style="62" customWidth="1"/>
    <col min="2063" max="2063" width="17" style="62" customWidth="1"/>
    <col min="2064" max="2064" width="9.875" style="62" customWidth="1"/>
    <col min="2065" max="2305" width="8" style="62"/>
    <col min="2306" max="2306" width="7.625" style="62" bestFit="1" customWidth="1"/>
    <col min="2307" max="2307" width="88.25" style="62" bestFit="1" customWidth="1"/>
    <col min="2308" max="2308" width="4.25" style="62" bestFit="1" customWidth="1"/>
    <col min="2309" max="2309" width="17" style="62" bestFit="1" customWidth="1"/>
    <col min="2310" max="2310" width="12.375" style="62" customWidth="1"/>
    <col min="2311" max="2311" width="10.5" style="62" customWidth="1"/>
    <col min="2312" max="2312" width="9.125" style="62" customWidth="1"/>
    <col min="2313" max="2313" width="13.75" style="62" customWidth="1"/>
    <col min="2314" max="2314" width="16.25" style="62" customWidth="1"/>
    <col min="2315" max="2315" width="14.25" style="62" customWidth="1"/>
    <col min="2316" max="2316" width="20.375" style="62" customWidth="1"/>
    <col min="2317" max="2317" width="19" style="62" customWidth="1"/>
    <col min="2318" max="2318" width="13.375" style="62" customWidth="1"/>
    <col min="2319" max="2319" width="17" style="62" customWidth="1"/>
    <col min="2320" max="2320" width="9.875" style="62" customWidth="1"/>
    <col min="2321" max="2561" width="8" style="62"/>
    <col min="2562" max="2562" width="7.625" style="62" bestFit="1" customWidth="1"/>
    <col min="2563" max="2563" width="88.25" style="62" bestFit="1" customWidth="1"/>
    <col min="2564" max="2564" width="4.25" style="62" bestFit="1" customWidth="1"/>
    <col min="2565" max="2565" width="17" style="62" bestFit="1" customWidth="1"/>
    <col min="2566" max="2566" width="12.375" style="62" customWidth="1"/>
    <col min="2567" max="2567" width="10.5" style="62" customWidth="1"/>
    <col min="2568" max="2568" width="9.125" style="62" customWidth="1"/>
    <col min="2569" max="2569" width="13.75" style="62" customWidth="1"/>
    <col min="2570" max="2570" width="16.25" style="62" customWidth="1"/>
    <col min="2571" max="2571" width="14.25" style="62" customWidth="1"/>
    <col min="2572" max="2572" width="20.375" style="62" customWidth="1"/>
    <col min="2573" max="2573" width="19" style="62" customWidth="1"/>
    <col min="2574" max="2574" width="13.375" style="62" customWidth="1"/>
    <col min="2575" max="2575" width="17" style="62" customWidth="1"/>
    <col min="2576" max="2576" width="9.875" style="62" customWidth="1"/>
    <col min="2577" max="2817" width="8" style="62"/>
    <col min="2818" max="2818" width="7.625" style="62" bestFit="1" customWidth="1"/>
    <col min="2819" max="2819" width="88.25" style="62" bestFit="1" customWidth="1"/>
    <col min="2820" max="2820" width="4.25" style="62" bestFit="1" customWidth="1"/>
    <col min="2821" max="2821" width="17" style="62" bestFit="1" customWidth="1"/>
    <col min="2822" max="2822" width="12.375" style="62" customWidth="1"/>
    <col min="2823" max="2823" width="10.5" style="62" customWidth="1"/>
    <col min="2824" max="2824" width="9.125" style="62" customWidth="1"/>
    <col min="2825" max="2825" width="13.75" style="62" customWidth="1"/>
    <col min="2826" max="2826" width="16.25" style="62" customWidth="1"/>
    <col min="2827" max="2827" width="14.25" style="62" customWidth="1"/>
    <col min="2828" max="2828" width="20.375" style="62" customWidth="1"/>
    <col min="2829" max="2829" width="19" style="62" customWidth="1"/>
    <col min="2830" max="2830" width="13.375" style="62" customWidth="1"/>
    <col min="2831" max="2831" width="17" style="62" customWidth="1"/>
    <col min="2832" max="2832" width="9.875" style="62" customWidth="1"/>
    <col min="2833" max="3073" width="8" style="62"/>
    <col min="3074" max="3074" width="7.625" style="62" bestFit="1" customWidth="1"/>
    <col min="3075" max="3075" width="88.25" style="62" bestFit="1" customWidth="1"/>
    <col min="3076" max="3076" width="4.25" style="62" bestFit="1" customWidth="1"/>
    <col min="3077" max="3077" width="17" style="62" bestFit="1" customWidth="1"/>
    <col min="3078" max="3078" width="12.375" style="62" customWidth="1"/>
    <col min="3079" max="3079" width="10.5" style="62" customWidth="1"/>
    <col min="3080" max="3080" width="9.125" style="62" customWidth="1"/>
    <col min="3081" max="3081" width="13.75" style="62" customWidth="1"/>
    <col min="3082" max="3082" width="16.25" style="62" customWidth="1"/>
    <col min="3083" max="3083" width="14.25" style="62" customWidth="1"/>
    <col min="3084" max="3084" width="20.375" style="62" customWidth="1"/>
    <col min="3085" max="3085" width="19" style="62" customWidth="1"/>
    <col min="3086" max="3086" width="13.375" style="62" customWidth="1"/>
    <col min="3087" max="3087" width="17" style="62" customWidth="1"/>
    <col min="3088" max="3088" width="9.875" style="62" customWidth="1"/>
    <col min="3089" max="3329" width="8" style="62"/>
    <col min="3330" max="3330" width="7.625" style="62" bestFit="1" customWidth="1"/>
    <col min="3331" max="3331" width="88.25" style="62" bestFit="1" customWidth="1"/>
    <col min="3332" max="3332" width="4.25" style="62" bestFit="1" customWidth="1"/>
    <col min="3333" max="3333" width="17" style="62" bestFit="1" customWidth="1"/>
    <col min="3334" max="3334" width="12.375" style="62" customWidth="1"/>
    <col min="3335" max="3335" width="10.5" style="62" customWidth="1"/>
    <col min="3336" max="3336" width="9.125" style="62" customWidth="1"/>
    <col min="3337" max="3337" width="13.75" style="62" customWidth="1"/>
    <col min="3338" max="3338" width="16.25" style="62" customWidth="1"/>
    <col min="3339" max="3339" width="14.25" style="62" customWidth="1"/>
    <col min="3340" max="3340" width="20.375" style="62" customWidth="1"/>
    <col min="3341" max="3341" width="19" style="62" customWidth="1"/>
    <col min="3342" max="3342" width="13.375" style="62" customWidth="1"/>
    <col min="3343" max="3343" width="17" style="62" customWidth="1"/>
    <col min="3344" max="3344" width="9.875" style="62" customWidth="1"/>
    <col min="3345" max="3585" width="8" style="62"/>
    <col min="3586" max="3586" width="7.625" style="62" bestFit="1" customWidth="1"/>
    <col min="3587" max="3587" width="88.25" style="62" bestFit="1" customWidth="1"/>
    <col min="3588" max="3588" width="4.25" style="62" bestFit="1" customWidth="1"/>
    <col min="3589" max="3589" width="17" style="62" bestFit="1" customWidth="1"/>
    <col min="3590" max="3590" width="12.375" style="62" customWidth="1"/>
    <col min="3591" max="3591" width="10.5" style="62" customWidth="1"/>
    <col min="3592" max="3592" width="9.125" style="62" customWidth="1"/>
    <col min="3593" max="3593" width="13.75" style="62" customWidth="1"/>
    <col min="3594" max="3594" width="16.25" style="62" customWidth="1"/>
    <col min="3595" max="3595" width="14.25" style="62" customWidth="1"/>
    <col min="3596" max="3596" width="20.375" style="62" customWidth="1"/>
    <col min="3597" max="3597" width="19" style="62" customWidth="1"/>
    <col min="3598" max="3598" width="13.375" style="62" customWidth="1"/>
    <col min="3599" max="3599" width="17" style="62" customWidth="1"/>
    <col min="3600" max="3600" width="9.875" style="62" customWidth="1"/>
    <col min="3601" max="3841" width="8" style="62"/>
    <col min="3842" max="3842" width="7.625" style="62" bestFit="1" customWidth="1"/>
    <col min="3843" max="3843" width="88.25" style="62" bestFit="1" customWidth="1"/>
    <col min="3844" max="3844" width="4.25" style="62" bestFit="1" customWidth="1"/>
    <col min="3845" max="3845" width="17" style="62" bestFit="1" customWidth="1"/>
    <col min="3846" max="3846" width="12.375" style="62" customWidth="1"/>
    <col min="3847" max="3847" width="10.5" style="62" customWidth="1"/>
    <col min="3848" max="3848" width="9.125" style="62" customWidth="1"/>
    <col min="3849" max="3849" width="13.75" style="62" customWidth="1"/>
    <col min="3850" max="3850" width="16.25" style="62" customWidth="1"/>
    <col min="3851" max="3851" width="14.25" style="62" customWidth="1"/>
    <col min="3852" max="3852" width="20.375" style="62" customWidth="1"/>
    <col min="3853" max="3853" width="19" style="62" customWidth="1"/>
    <col min="3854" max="3854" width="13.375" style="62" customWidth="1"/>
    <col min="3855" max="3855" width="17" style="62" customWidth="1"/>
    <col min="3856" max="3856" width="9.875" style="62" customWidth="1"/>
    <col min="3857" max="4097" width="8" style="62"/>
    <col min="4098" max="4098" width="7.625" style="62" bestFit="1" customWidth="1"/>
    <col min="4099" max="4099" width="88.25" style="62" bestFit="1" customWidth="1"/>
    <col min="4100" max="4100" width="4.25" style="62" bestFit="1" customWidth="1"/>
    <col min="4101" max="4101" width="17" style="62" bestFit="1" customWidth="1"/>
    <col min="4102" max="4102" width="12.375" style="62" customWidth="1"/>
    <col min="4103" max="4103" width="10.5" style="62" customWidth="1"/>
    <col min="4104" max="4104" width="9.125" style="62" customWidth="1"/>
    <col min="4105" max="4105" width="13.75" style="62" customWidth="1"/>
    <col min="4106" max="4106" width="16.25" style="62" customWidth="1"/>
    <col min="4107" max="4107" width="14.25" style="62" customWidth="1"/>
    <col min="4108" max="4108" width="20.375" style="62" customWidth="1"/>
    <col min="4109" max="4109" width="19" style="62" customWidth="1"/>
    <col min="4110" max="4110" width="13.375" style="62" customWidth="1"/>
    <col min="4111" max="4111" width="17" style="62" customWidth="1"/>
    <col min="4112" max="4112" width="9.875" style="62" customWidth="1"/>
    <col min="4113" max="4353" width="8" style="62"/>
    <col min="4354" max="4354" width="7.625" style="62" bestFit="1" customWidth="1"/>
    <col min="4355" max="4355" width="88.25" style="62" bestFit="1" customWidth="1"/>
    <col min="4356" max="4356" width="4.25" style="62" bestFit="1" customWidth="1"/>
    <col min="4357" max="4357" width="17" style="62" bestFit="1" customWidth="1"/>
    <col min="4358" max="4358" width="12.375" style="62" customWidth="1"/>
    <col min="4359" max="4359" width="10.5" style="62" customWidth="1"/>
    <col min="4360" max="4360" width="9.125" style="62" customWidth="1"/>
    <col min="4361" max="4361" width="13.75" style="62" customWidth="1"/>
    <col min="4362" max="4362" width="16.25" style="62" customWidth="1"/>
    <col min="4363" max="4363" width="14.25" style="62" customWidth="1"/>
    <col min="4364" max="4364" width="20.375" style="62" customWidth="1"/>
    <col min="4365" max="4365" width="19" style="62" customWidth="1"/>
    <col min="4366" max="4366" width="13.375" style="62" customWidth="1"/>
    <col min="4367" max="4367" width="17" style="62" customWidth="1"/>
    <col min="4368" max="4368" width="9.875" style="62" customWidth="1"/>
    <col min="4369" max="4609" width="8" style="62"/>
    <col min="4610" max="4610" width="7.625" style="62" bestFit="1" customWidth="1"/>
    <col min="4611" max="4611" width="88.25" style="62" bestFit="1" customWidth="1"/>
    <col min="4612" max="4612" width="4.25" style="62" bestFit="1" customWidth="1"/>
    <col min="4613" max="4613" width="17" style="62" bestFit="1" customWidth="1"/>
    <col min="4614" max="4614" width="12.375" style="62" customWidth="1"/>
    <col min="4615" max="4615" width="10.5" style="62" customWidth="1"/>
    <col min="4616" max="4616" width="9.125" style="62" customWidth="1"/>
    <col min="4617" max="4617" width="13.75" style="62" customWidth="1"/>
    <col min="4618" max="4618" width="16.25" style="62" customWidth="1"/>
    <col min="4619" max="4619" width="14.25" style="62" customWidth="1"/>
    <col min="4620" max="4620" width="20.375" style="62" customWidth="1"/>
    <col min="4621" max="4621" width="19" style="62" customWidth="1"/>
    <col min="4622" max="4622" width="13.375" style="62" customWidth="1"/>
    <col min="4623" max="4623" width="17" style="62" customWidth="1"/>
    <col min="4624" max="4624" width="9.875" style="62" customWidth="1"/>
    <col min="4625" max="4865" width="8" style="62"/>
    <col min="4866" max="4866" width="7.625" style="62" bestFit="1" customWidth="1"/>
    <col min="4867" max="4867" width="88.25" style="62" bestFit="1" customWidth="1"/>
    <col min="4868" max="4868" width="4.25" style="62" bestFit="1" customWidth="1"/>
    <col min="4869" max="4869" width="17" style="62" bestFit="1" customWidth="1"/>
    <col min="4870" max="4870" width="12.375" style="62" customWidth="1"/>
    <col min="4871" max="4871" width="10.5" style="62" customWidth="1"/>
    <col min="4872" max="4872" width="9.125" style="62" customWidth="1"/>
    <col min="4873" max="4873" width="13.75" style="62" customWidth="1"/>
    <col min="4874" max="4874" width="16.25" style="62" customWidth="1"/>
    <col min="4875" max="4875" width="14.25" style="62" customWidth="1"/>
    <col min="4876" max="4876" width="20.375" style="62" customWidth="1"/>
    <col min="4877" max="4877" width="19" style="62" customWidth="1"/>
    <col min="4878" max="4878" width="13.375" style="62" customWidth="1"/>
    <col min="4879" max="4879" width="17" style="62" customWidth="1"/>
    <col min="4880" max="4880" width="9.875" style="62" customWidth="1"/>
    <col min="4881" max="5121" width="8" style="62"/>
    <col min="5122" max="5122" width="7.625" style="62" bestFit="1" customWidth="1"/>
    <col min="5123" max="5123" width="88.25" style="62" bestFit="1" customWidth="1"/>
    <col min="5124" max="5124" width="4.25" style="62" bestFit="1" customWidth="1"/>
    <col min="5125" max="5125" width="17" style="62" bestFit="1" customWidth="1"/>
    <col min="5126" max="5126" width="12.375" style="62" customWidth="1"/>
    <col min="5127" max="5127" width="10.5" style="62" customWidth="1"/>
    <col min="5128" max="5128" width="9.125" style="62" customWidth="1"/>
    <col min="5129" max="5129" width="13.75" style="62" customWidth="1"/>
    <col min="5130" max="5130" width="16.25" style="62" customWidth="1"/>
    <col min="5131" max="5131" width="14.25" style="62" customWidth="1"/>
    <col min="5132" max="5132" width="20.375" style="62" customWidth="1"/>
    <col min="5133" max="5133" width="19" style="62" customWidth="1"/>
    <col min="5134" max="5134" width="13.375" style="62" customWidth="1"/>
    <col min="5135" max="5135" width="17" style="62" customWidth="1"/>
    <col min="5136" max="5136" width="9.875" style="62" customWidth="1"/>
    <col min="5137" max="5377" width="8" style="62"/>
    <col min="5378" max="5378" width="7.625" style="62" bestFit="1" customWidth="1"/>
    <col min="5379" max="5379" width="88.25" style="62" bestFit="1" customWidth="1"/>
    <col min="5380" max="5380" width="4.25" style="62" bestFit="1" customWidth="1"/>
    <col min="5381" max="5381" width="17" style="62" bestFit="1" customWidth="1"/>
    <col min="5382" max="5382" width="12.375" style="62" customWidth="1"/>
    <col min="5383" max="5383" width="10.5" style="62" customWidth="1"/>
    <col min="5384" max="5384" width="9.125" style="62" customWidth="1"/>
    <col min="5385" max="5385" width="13.75" style="62" customWidth="1"/>
    <col min="5386" max="5386" width="16.25" style="62" customWidth="1"/>
    <col min="5387" max="5387" width="14.25" style="62" customWidth="1"/>
    <col min="5388" max="5388" width="20.375" style="62" customWidth="1"/>
    <col min="5389" max="5389" width="19" style="62" customWidth="1"/>
    <col min="5390" max="5390" width="13.375" style="62" customWidth="1"/>
    <col min="5391" max="5391" width="17" style="62" customWidth="1"/>
    <col min="5392" max="5392" width="9.875" style="62" customWidth="1"/>
    <col min="5393" max="5633" width="8" style="62"/>
    <col min="5634" max="5634" width="7.625" style="62" bestFit="1" customWidth="1"/>
    <col min="5635" max="5635" width="88.25" style="62" bestFit="1" customWidth="1"/>
    <col min="5636" max="5636" width="4.25" style="62" bestFit="1" customWidth="1"/>
    <col min="5637" max="5637" width="17" style="62" bestFit="1" customWidth="1"/>
    <col min="5638" max="5638" width="12.375" style="62" customWidth="1"/>
    <col min="5639" max="5639" width="10.5" style="62" customWidth="1"/>
    <col min="5640" max="5640" width="9.125" style="62" customWidth="1"/>
    <col min="5641" max="5641" width="13.75" style="62" customWidth="1"/>
    <col min="5642" max="5642" width="16.25" style="62" customWidth="1"/>
    <col min="5643" max="5643" width="14.25" style="62" customWidth="1"/>
    <col min="5644" max="5644" width="20.375" style="62" customWidth="1"/>
    <col min="5645" max="5645" width="19" style="62" customWidth="1"/>
    <col min="5646" max="5646" width="13.375" style="62" customWidth="1"/>
    <col min="5647" max="5647" width="17" style="62" customWidth="1"/>
    <col min="5648" max="5648" width="9.875" style="62" customWidth="1"/>
    <col min="5649" max="5889" width="8" style="62"/>
    <col min="5890" max="5890" width="7.625" style="62" bestFit="1" customWidth="1"/>
    <col min="5891" max="5891" width="88.25" style="62" bestFit="1" customWidth="1"/>
    <col min="5892" max="5892" width="4.25" style="62" bestFit="1" customWidth="1"/>
    <col min="5893" max="5893" width="17" style="62" bestFit="1" customWidth="1"/>
    <col min="5894" max="5894" width="12.375" style="62" customWidth="1"/>
    <col min="5895" max="5895" width="10.5" style="62" customWidth="1"/>
    <col min="5896" max="5896" width="9.125" style="62" customWidth="1"/>
    <col min="5897" max="5897" width="13.75" style="62" customWidth="1"/>
    <col min="5898" max="5898" width="16.25" style="62" customWidth="1"/>
    <col min="5899" max="5899" width="14.25" style="62" customWidth="1"/>
    <col min="5900" max="5900" width="20.375" style="62" customWidth="1"/>
    <col min="5901" max="5901" width="19" style="62" customWidth="1"/>
    <col min="5902" max="5902" width="13.375" style="62" customWidth="1"/>
    <col min="5903" max="5903" width="17" style="62" customWidth="1"/>
    <col min="5904" max="5904" width="9.875" style="62" customWidth="1"/>
    <col min="5905" max="6145" width="8" style="62"/>
    <col min="6146" max="6146" width="7.625" style="62" bestFit="1" customWidth="1"/>
    <col min="6147" max="6147" width="88.25" style="62" bestFit="1" customWidth="1"/>
    <col min="6148" max="6148" width="4.25" style="62" bestFit="1" customWidth="1"/>
    <col min="6149" max="6149" width="17" style="62" bestFit="1" customWidth="1"/>
    <col min="6150" max="6150" width="12.375" style="62" customWidth="1"/>
    <col min="6151" max="6151" width="10.5" style="62" customWidth="1"/>
    <col min="6152" max="6152" width="9.125" style="62" customWidth="1"/>
    <col min="6153" max="6153" width="13.75" style="62" customWidth="1"/>
    <col min="6154" max="6154" width="16.25" style="62" customWidth="1"/>
    <col min="6155" max="6155" width="14.25" style="62" customWidth="1"/>
    <col min="6156" max="6156" width="20.375" style="62" customWidth="1"/>
    <col min="6157" max="6157" width="19" style="62" customWidth="1"/>
    <col min="6158" max="6158" width="13.375" style="62" customWidth="1"/>
    <col min="6159" max="6159" width="17" style="62" customWidth="1"/>
    <col min="6160" max="6160" width="9.875" style="62" customWidth="1"/>
    <col min="6161" max="6401" width="8" style="62"/>
    <col min="6402" max="6402" width="7.625" style="62" bestFit="1" customWidth="1"/>
    <col min="6403" max="6403" width="88.25" style="62" bestFit="1" customWidth="1"/>
    <col min="6404" max="6404" width="4.25" style="62" bestFit="1" customWidth="1"/>
    <col min="6405" max="6405" width="17" style="62" bestFit="1" customWidth="1"/>
    <col min="6406" max="6406" width="12.375" style="62" customWidth="1"/>
    <col min="6407" max="6407" width="10.5" style="62" customWidth="1"/>
    <col min="6408" max="6408" width="9.125" style="62" customWidth="1"/>
    <col min="6409" max="6409" width="13.75" style="62" customWidth="1"/>
    <col min="6410" max="6410" width="16.25" style="62" customWidth="1"/>
    <col min="6411" max="6411" width="14.25" style="62" customWidth="1"/>
    <col min="6412" max="6412" width="20.375" style="62" customWidth="1"/>
    <col min="6413" max="6413" width="19" style="62" customWidth="1"/>
    <col min="6414" max="6414" width="13.375" style="62" customWidth="1"/>
    <col min="6415" max="6415" width="17" style="62" customWidth="1"/>
    <col min="6416" max="6416" width="9.875" style="62" customWidth="1"/>
    <col min="6417" max="6657" width="8" style="62"/>
    <col min="6658" max="6658" width="7.625" style="62" bestFit="1" customWidth="1"/>
    <col min="6659" max="6659" width="88.25" style="62" bestFit="1" customWidth="1"/>
    <col min="6660" max="6660" width="4.25" style="62" bestFit="1" customWidth="1"/>
    <col min="6661" max="6661" width="17" style="62" bestFit="1" customWidth="1"/>
    <col min="6662" max="6662" width="12.375" style="62" customWidth="1"/>
    <col min="6663" max="6663" width="10.5" style="62" customWidth="1"/>
    <col min="6664" max="6664" width="9.125" style="62" customWidth="1"/>
    <col min="6665" max="6665" width="13.75" style="62" customWidth="1"/>
    <col min="6666" max="6666" width="16.25" style="62" customWidth="1"/>
    <col min="6667" max="6667" width="14.25" style="62" customWidth="1"/>
    <col min="6668" max="6668" width="20.375" style="62" customWidth="1"/>
    <col min="6669" max="6669" width="19" style="62" customWidth="1"/>
    <col min="6670" max="6670" width="13.375" style="62" customWidth="1"/>
    <col min="6671" max="6671" width="17" style="62" customWidth="1"/>
    <col min="6672" max="6672" width="9.875" style="62" customWidth="1"/>
    <col min="6673" max="6913" width="8" style="62"/>
    <col min="6914" max="6914" width="7.625" style="62" bestFit="1" customWidth="1"/>
    <col min="6915" max="6915" width="88.25" style="62" bestFit="1" customWidth="1"/>
    <col min="6916" max="6916" width="4.25" style="62" bestFit="1" customWidth="1"/>
    <col min="6917" max="6917" width="17" style="62" bestFit="1" customWidth="1"/>
    <col min="6918" max="6918" width="12.375" style="62" customWidth="1"/>
    <col min="6919" max="6919" width="10.5" style="62" customWidth="1"/>
    <col min="6920" max="6920" width="9.125" style="62" customWidth="1"/>
    <col min="6921" max="6921" width="13.75" style="62" customWidth="1"/>
    <col min="6922" max="6922" width="16.25" style="62" customWidth="1"/>
    <col min="6923" max="6923" width="14.25" style="62" customWidth="1"/>
    <col min="6924" max="6924" width="20.375" style="62" customWidth="1"/>
    <col min="6925" max="6925" width="19" style="62" customWidth="1"/>
    <col min="6926" max="6926" width="13.375" style="62" customWidth="1"/>
    <col min="6927" max="6927" width="17" style="62" customWidth="1"/>
    <col min="6928" max="6928" width="9.875" style="62" customWidth="1"/>
    <col min="6929" max="7169" width="8" style="62"/>
    <col min="7170" max="7170" width="7.625" style="62" bestFit="1" customWidth="1"/>
    <col min="7171" max="7171" width="88.25" style="62" bestFit="1" customWidth="1"/>
    <col min="7172" max="7172" width="4.25" style="62" bestFit="1" customWidth="1"/>
    <col min="7173" max="7173" width="17" style="62" bestFit="1" customWidth="1"/>
    <col min="7174" max="7174" width="12.375" style="62" customWidth="1"/>
    <col min="7175" max="7175" width="10.5" style="62" customWidth="1"/>
    <col min="7176" max="7176" width="9.125" style="62" customWidth="1"/>
    <col min="7177" max="7177" width="13.75" style="62" customWidth="1"/>
    <col min="7178" max="7178" width="16.25" style="62" customWidth="1"/>
    <col min="7179" max="7179" width="14.25" style="62" customWidth="1"/>
    <col min="7180" max="7180" width="20.375" style="62" customWidth="1"/>
    <col min="7181" max="7181" width="19" style="62" customWidth="1"/>
    <col min="7182" max="7182" width="13.375" style="62" customWidth="1"/>
    <col min="7183" max="7183" width="17" style="62" customWidth="1"/>
    <col min="7184" max="7184" width="9.875" style="62" customWidth="1"/>
    <col min="7185" max="7425" width="8" style="62"/>
    <col min="7426" max="7426" width="7.625" style="62" bestFit="1" customWidth="1"/>
    <col min="7427" max="7427" width="88.25" style="62" bestFit="1" customWidth="1"/>
    <col min="7428" max="7428" width="4.25" style="62" bestFit="1" customWidth="1"/>
    <col min="7429" max="7429" width="17" style="62" bestFit="1" customWidth="1"/>
    <col min="7430" max="7430" width="12.375" style="62" customWidth="1"/>
    <col min="7431" max="7431" width="10.5" style="62" customWidth="1"/>
    <col min="7432" max="7432" width="9.125" style="62" customWidth="1"/>
    <col min="7433" max="7433" width="13.75" style="62" customWidth="1"/>
    <col min="7434" max="7434" width="16.25" style="62" customWidth="1"/>
    <col min="7435" max="7435" width="14.25" style="62" customWidth="1"/>
    <col min="7436" max="7436" width="20.375" style="62" customWidth="1"/>
    <col min="7437" max="7437" width="19" style="62" customWidth="1"/>
    <col min="7438" max="7438" width="13.375" style="62" customWidth="1"/>
    <col min="7439" max="7439" width="17" style="62" customWidth="1"/>
    <col min="7440" max="7440" width="9.875" style="62" customWidth="1"/>
    <col min="7441" max="7681" width="8" style="62"/>
    <col min="7682" max="7682" width="7.625" style="62" bestFit="1" customWidth="1"/>
    <col min="7683" max="7683" width="88.25" style="62" bestFit="1" customWidth="1"/>
    <col min="7684" max="7684" width="4.25" style="62" bestFit="1" customWidth="1"/>
    <col min="7685" max="7685" width="17" style="62" bestFit="1" customWidth="1"/>
    <col min="7686" max="7686" width="12.375" style="62" customWidth="1"/>
    <col min="7687" max="7687" width="10.5" style="62" customWidth="1"/>
    <col min="7688" max="7688" width="9.125" style="62" customWidth="1"/>
    <col min="7689" max="7689" width="13.75" style="62" customWidth="1"/>
    <col min="7690" max="7690" width="16.25" style="62" customWidth="1"/>
    <col min="7691" max="7691" width="14.25" style="62" customWidth="1"/>
    <col min="7692" max="7692" width="20.375" style="62" customWidth="1"/>
    <col min="7693" max="7693" width="19" style="62" customWidth="1"/>
    <col min="7694" max="7694" width="13.375" style="62" customWidth="1"/>
    <col min="7695" max="7695" width="17" style="62" customWidth="1"/>
    <col min="7696" max="7696" width="9.875" style="62" customWidth="1"/>
    <col min="7697" max="7937" width="8" style="62"/>
    <col min="7938" max="7938" width="7.625" style="62" bestFit="1" customWidth="1"/>
    <col min="7939" max="7939" width="88.25" style="62" bestFit="1" customWidth="1"/>
    <col min="7940" max="7940" width="4.25" style="62" bestFit="1" customWidth="1"/>
    <col min="7941" max="7941" width="17" style="62" bestFit="1" customWidth="1"/>
    <col min="7942" max="7942" width="12.375" style="62" customWidth="1"/>
    <col min="7943" max="7943" width="10.5" style="62" customWidth="1"/>
    <col min="7944" max="7944" width="9.125" style="62" customWidth="1"/>
    <col min="7945" max="7945" width="13.75" style="62" customWidth="1"/>
    <col min="7946" max="7946" width="16.25" style="62" customWidth="1"/>
    <col min="7947" max="7947" width="14.25" style="62" customWidth="1"/>
    <col min="7948" max="7948" width="20.375" style="62" customWidth="1"/>
    <col min="7949" max="7949" width="19" style="62" customWidth="1"/>
    <col min="7950" max="7950" width="13.375" style="62" customWidth="1"/>
    <col min="7951" max="7951" width="17" style="62" customWidth="1"/>
    <col min="7952" max="7952" width="9.875" style="62" customWidth="1"/>
    <col min="7953" max="8193" width="8" style="62"/>
    <col min="8194" max="8194" width="7.625" style="62" bestFit="1" customWidth="1"/>
    <col min="8195" max="8195" width="88.25" style="62" bestFit="1" customWidth="1"/>
    <col min="8196" max="8196" width="4.25" style="62" bestFit="1" customWidth="1"/>
    <col min="8197" max="8197" width="17" style="62" bestFit="1" customWidth="1"/>
    <col min="8198" max="8198" width="12.375" style="62" customWidth="1"/>
    <col min="8199" max="8199" width="10.5" style="62" customWidth="1"/>
    <col min="8200" max="8200" width="9.125" style="62" customWidth="1"/>
    <col min="8201" max="8201" width="13.75" style="62" customWidth="1"/>
    <col min="8202" max="8202" width="16.25" style="62" customWidth="1"/>
    <col min="8203" max="8203" width="14.25" style="62" customWidth="1"/>
    <col min="8204" max="8204" width="20.375" style="62" customWidth="1"/>
    <col min="8205" max="8205" width="19" style="62" customWidth="1"/>
    <col min="8206" max="8206" width="13.375" style="62" customWidth="1"/>
    <col min="8207" max="8207" width="17" style="62" customWidth="1"/>
    <col min="8208" max="8208" width="9.875" style="62" customWidth="1"/>
    <col min="8209" max="8449" width="8" style="62"/>
    <col min="8450" max="8450" width="7.625" style="62" bestFit="1" customWidth="1"/>
    <col min="8451" max="8451" width="88.25" style="62" bestFit="1" customWidth="1"/>
    <col min="8452" max="8452" width="4.25" style="62" bestFit="1" customWidth="1"/>
    <col min="8453" max="8453" width="17" style="62" bestFit="1" customWidth="1"/>
    <col min="8454" max="8454" width="12.375" style="62" customWidth="1"/>
    <col min="8455" max="8455" width="10.5" style="62" customWidth="1"/>
    <col min="8456" max="8456" width="9.125" style="62" customWidth="1"/>
    <col min="8457" max="8457" width="13.75" style="62" customWidth="1"/>
    <col min="8458" max="8458" width="16.25" style="62" customWidth="1"/>
    <col min="8459" max="8459" width="14.25" style="62" customWidth="1"/>
    <col min="8460" max="8460" width="20.375" style="62" customWidth="1"/>
    <col min="8461" max="8461" width="19" style="62" customWidth="1"/>
    <col min="8462" max="8462" width="13.375" style="62" customWidth="1"/>
    <col min="8463" max="8463" width="17" style="62" customWidth="1"/>
    <col min="8464" max="8464" width="9.875" style="62" customWidth="1"/>
    <col min="8465" max="8705" width="8" style="62"/>
    <col min="8706" max="8706" width="7.625" style="62" bestFit="1" customWidth="1"/>
    <col min="8707" max="8707" width="88.25" style="62" bestFit="1" customWidth="1"/>
    <col min="8708" max="8708" width="4.25" style="62" bestFit="1" customWidth="1"/>
    <col min="8709" max="8709" width="17" style="62" bestFit="1" customWidth="1"/>
    <col min="8710" max="8710" width="12.375" style="62" customWidth="1"/>
    <col min="8711" max="8711" width="10.5" style="62" customWidth="1"/>
    <col min="8712" max="8712" width="9.125" style="62" customWidth="1"/>
    <col min="8713" max="8713" width="13.75" style="62" customWidth="1"/>
    <col min="8714" max="8714" width="16.25" style="62" customWidth="1"/>
    <col min="8715" max="8715" width="14.25" style="62" customWidth="1"/>
    <col min="8716" max="8716" width="20.375" style="62" customWidth="1"/>
    <col min="8717" max="8717" width="19" style="62" customWidth="1"/>
    <col min="8718" max="8718" width="13.375" style="62" customWidth="1"/>
    <col min="8719" max="8719" width="17" style="62" customWidth="1"/>
    <col min="8720" max="8720" width="9.875" style="62" customWidth="1"/>
    <col min="8721" max="8961" width="8" style="62"/>
    <col min="8962" max="8962" width="7.625" style="62" bestFit="1" customWidth="1"/>
    <col min="8963" max="8963" width="88.25" style="62" bestFit="1" customWidth="1"/>
    <col min="8964" max="8964" width="4.25" style="62" bestFit="1" customWidth="1"/>
    <col min="8965" max="8965" width="17" style="62" bestFit="1" customWidth="1"/>
    <col min="8966" max="8966" width="12.375" style="62" customWidth="1"/>
    <col min="8967" max="8967" width="10.5" style="62" customWidth="1"/>
    <col min="8968" max="8968" width="9.125" style="62" customWidth="1"/>
    <col min="8969" max="8969" width="13.75" style="62" customWidth="1"/>
    <col min="8970" max="8970" width="16.25" style="62" customWidth="1"/>
    <col min="8971" max="8971" width="14.25" style="62" customWidth="1"/>
    <col min="8972" max="8972" width="20.375" style="62" customWidth="1"/>
    <col min="8973" max="8973" width="19" style="62" customWidth="1"/>
    <col min="8974" max="8974" width="13.375" style="62" customWidth="1"/>
    <col min="8975" max="8975" width="17" style="62" customWidth="1"/>
    <col min="8976" max="8976" width="9.875" style="62" customWidth="1"/>
    <col min="8977" max="9217" width="8" style="62"/>
    <col min="9218" max="9218" width="7.625" style="62" bestFit="1" customWidth="1"/>
    <col min="9219" max="9219" width="88.25" style="62" bestFit="1" customWidth="1"/>
    <col min="9220" max="9220" width="4.25" style="62" bestFit="1" customWidth="1"/>
    <col min="9221" max="9221" width="17" style="62" bestFit="1" customWidth="1"/>
    <col min="9222" max="9222" width="12.375" style="62" customWidth="1"/>
    <col min="9223" max="9223" width="10.5" style="62" customWidth="1"/>
    <col min="9224" max="9224" width="9.125" style="62" customWidth="1"/>
    <col min="9225" max="9225" width="13.75" style="62" customWidth="1"/>
    <col min="9226" max="9226" width="16.25" style="62" customWidth="1"/>
    <col min="9227" max="9227" width="14.25" style="62" customWidth="1"/>
    <col min="9228" max="9228" width="20.375" style="62" customWidth="1"/>
    <col min="9229" max="9229" width="19" style="62" customWidth="1"/>
    <col min="9230" max="9230" width="13.375" style="62" customWidth="1"/>
    <col min="9231" max="9231" width="17" style="62" customWidth="1"/>
    <col min="9232" max="9232" width="9.875" style="62" customWidth="1"/>
    <col min="9233" max="9473" width="8" style="62"/>
    <col min="9474" max="9474" width="7.625" style="62" bestFit="1" customWidth="1"/>
    <col min="9475" max="9475" width="88.25" style="62" bestFit="1" customWidth="1"/>
    <col min="9476" max="9476" width="4.25" style="62" bestFit="1" customWidth="1"/>
    <col min="9477" max="9477" width="17" style="62" bestFit="1" customWidth="1"/>
    <col min="9478" max="9478" width="12.375" style="62" customWidth="1"/>
    <col min="9479" max="9479" width="10.5" style="62" customWidth="1"/>
    <col min="9480" max="9480" width="9.125" style="62" customWidth="1"/>
    <col min="9481" max="9481" width="13.75" style="62" customWidth="1"/>
    <col min="9482" max="9482" width="16.25" style="62" customWidth="1"/>
    <col min="9483" max="9483" width="14.25" style="62" customWidth="1"/>
    <col min="9484" max="9484" width="20.375" style="62" customWidth="1"/>
    <col min="9485" max="9485" width="19" style="62" customWidth="1"/>
    <col min="9486" max="9486" width="13.375" style="62" customWidth="1"/>
    <col min="9487" max="9487" width="17" style="62" customWidth="1"/>
    <col min="9488" max="9488" width="9.875" style="62" customWidth="1"/>
    <col min="9489" max="9729" width="8" style="62"/>
    <col min="9730" max="9730" width="7.625" style="62" bestFit="1" customWidth="1"/>
    <col min="9731" max="9731" width="88.25" style="62" bestFit="1" customWidth="1"/>
    <col min="9732" max="9732" width="4.25" style="62" bestFit="1" customWidth="1"/>
    <col min="9733" max="9733" width="17" style="62" bestFit="1" customWidth="1"/>
    <col min="9734" max="9734" width="12.375" style="62" customWidth="1"/>
    <col min="9735" max="9735" width="10.5" style="62" customWidth="1"/>
    <col min="9736" max="9736" width="9.125" style="62" customWidth="1"/>
    <col min="9737" max="9737" width="13.75" style="62" customWidth="1"/>
    <col min="9738" max="9738" width="16.25" style="62" customWidth="1"/>
    <col min="9739" max="9739" width="14.25" style="62" customWidth="1"/>
    <col min="9740" max="9740" width="20.375" style="62" customWidth="1"/>
    <col min="9741" max="9741" width="19" style="62" customWidth="1"/>
    <col min="9742" max="9742" width="13.375" style="62" customWidth="1"/>
    <col min="9743" max="9743" width="17" style="62" customWidth="1"/>
    <col min="9744" max="9744" width="9.875" style="62" customWidth="1"/>
    <col min="9745" max="9985" width="8" style="62"/>
    <col min="9986" max="9986" width="7.625" style="62" bestFit="1" customWidth="1"/>
    <col min="9987" max="9987" width="88.25" style="62" bestFit="1" customWidth="1"/>
    <col min="9988" max="9988" width="4.25" style="62" bestFit="1" customWidth="1"/>
    <col min="9989" max="9989" width="17" style="62" bestFit="1" customWidth="1"/>
    <col min="9990" max="9990" width="12.375" style="62" customWidth="1"/>
    <col min="9991" max="9991" width="10.5" style="62" customWidth="1"/>
    <col min="9992" max="9992" width="9.125" style="62" customWidth="1"/>
    <col min="9993" max="9993" width="13.75" style="62" customWidth="1"/>
    <col min="9994" max="9994" width="16.25" style="62" customWidth="1"/>
    <col min="9995" max="9995" width="14.25" style="62" customWidth="1"/>
    <col min="9996" max="9996" width="20.375" style="62" customWidth="1"/>
    <col min="9997" max="9997" width="19" style="62" customWidth="1"/>
    <col min="9998" max="9998" width="13.375" style="62" customWidth="1"/>
    <col min="9999" max="9999" width="17" style="62" customWidth="1"/>
    <col min="10000" max="10000" width="9.875" style="62" customWidth="1"/>
    <col min="10001" max="10241" width="8" style="62"/>
    <col min="10242" max="10242" width="7.625" style="62" bestFit="1" customWidth="1"/>
    <col min="10243" max="10243" width="88.25" style="62" bestFit="1" customWidth="1"/>
    <col min="10244" max="10244" width="4.25" style="62" bestFit="1" customWidth="1"/>
    <col min="10245" max="10245" width="17" style="62" bestFit="1" customWidth="1"/>
    <col min="10246" max="10246" width="12.375" style="62" customWidth="1"/>
    <col min="10247" max="10247" width="10.5" style="62" customWidth="1"/>
    <col min="10248" max="10248" width="9.125" style="62" customWidth="1"/>
    <col min="10249" max="10249" width="13.75" style="62" customWidth="1"/>
    <col min="10250" max="10250" width="16.25" style="62" customWidth="1"/>
    <col min="10251" max="10251" width="14.25" style="62" customWidth="1"/>
    <col min="10252" max="10252" width="20.375" style="62" customWidth="1"/>
    <col min="10253" max="10253" width="19" style="62" customWidth="1"/>
    <col min="10254" max="10254" width="13.375" style="62" customWidth="1"/>
    <col min="10255" max="10255" width="17" style="62" customWidth="1"/>
    <col min="10256" max="10256" width="9.875" style="62" customWidth="1"/>
    <col min="10257" max="10497" width="8" style="62"/>
    <col min="10498" max="10498" width="7.625" style="62" bestFit="1" customWidth="1"/>
    <col min="10499" max="10499" width="88.25" style="62" bestFit="1" customWidth="1"/>
    <col min="10500" max="10500" width="4.25" style="62" bestFit="1" customWidth="1"/>
    <col min="10501" max="10501" width="17" style="62" bestFit="1" customWidth="1"/>
    <col min="10502" max="10502" width="12.375" style="62" customWidth="1"/>
    <col min="10503" max="10503" width="10.5" style="62" customWidth="1"/>
    <col min="10504" max="10504" width="9.125" style="62" customWidth="1"/>
    <col min="10505" max="10505" width="13.75" style="62" customWidth="1"/>
    <col min="10506" max="10506" width="16.25" style="62" customWidth="1"/>
    <col min="10507" max="10507" width="14.25" style="62" customWidth="1"/>
    <col min="10508" max="10508" width="20.375" style="62" customWidth="1"/>
    <col min="10509" max="10509" width="19" style="62" customWidth="1"/>
    <col min="10510" max="10510" width="13.375" style="62" customWidth="1"/>
    <col min="10511" max="10511" width="17" style="62" customWidth="1"/>
    <col min="10512" max="10512" width="9.875" style="62" customWidth="1"/>
    <col min="10513" max="10753" width="8" style="62"/>
    <col min="10754" max="10754" width="7.625" style="62" bestFit="1" customWidth="1"/>
    <col min="10755" max="10755" width="88.25" style="62" bestFit="1" customWidth="1"/>
    <col min="10756" max="10756" width="4.25" style="62" bestFit="1" customWidth="1"/>
    <col min="10757" max="10757" width="17" style="62" bestFit="1" customWidth="1"/>
    <col min="10758" max="10758" width="12.375" style="62" customWidth="1"/>
    <col min="10759" max="10759" width="10.5" style="62" customWidth="1"/>
    <col min="10760" max="10760" width="9.125" style="62" customWidth="1"/>
    <col min="10761" max="10761" width="13.75" style="62" customWidth="1"/>
    <col min="10762" max="10762" width="16.25" style="62" customWidth="1"/>
    <col min="10763" max="10763" width="14.25" style="62" customWidth="1"/>
    <col min="10764" max="10764" width="20.375" style="62" customWidth="1"/>
    <col min="10765" max="10765" width="19" style="62" customWidth="1"/>
    <col min="10766" max="10766" width="13.375" style="62" customWidth="1"/>
    <col min="10767" max="10767" width="17" style="62" customWidth="1"/>
    <col min="10768" max="10768" width="9.875" style="62" customWidth="1"/>
    <col min="10769" max="11009" width="8" style="62"/>
    <col min="11010" max="11010" width="7.625" style="62" bestFit="1" customWidth="1"/>
    <col min="11011" max="11011" width="88.25" style="62" bestFit="1" customWidth="1"/>
    <col min="11012" max="11012" width="4.25" style="62" bestFit="1" customWidth="1"/>
    <col min="11013" max="11013" width="17" style="62" bestFit="1" customWidth="1"/>
    <col min="11014" max="11014" width="12.375" style="62" customWidth="1"/>
    <col min="11015" max="11015" width="10.5" style="62" customWidth="1"/>
    <col min="11016" max="11016" width="9.125" style="62" customWidth="1"/>
    <col min="11017" max="11017" width="13.75" style="62" customWidth="1"/>
    <col min="11018" max="11018" width="16.25" style="62" customWidth="1"/>
    <col min="11019" max="11019" width="14.25" style="62" customWidth="1"/>
    <col min="11020" max="11020" width="20.375" style="62" customWidth="1"/>
    <col min="11021" max="11021" width="19" style="62" customWidth="1"/>
    <col min="11022" max="11022" width="13.375" style="62" customWidth="1"/>
    <col min="11023" max="11023" width="17" style="62" customWidth="1"/>
    <col min="11024" max="11024" width="9.875" style="62" customWidth="1"/>
    <col min="11025" max="11265" width="8" style="62"/>
    <col min="11266" max="11266" width="7.625" style="62" bestFit="1" customWidth="1"/>
    <col min="11267" max="11267" width="88.25" style="62" bestFit="1" customWidth="1"/>
    <col min="11268" max="11268" width="4.25" style="62" bestFit="1" customWidth="1"/>
    <col min="11269" max="11269" width="17" style="62" bestFit="1" customWidth="1"/>
    <col min="11270" max="11270" width="12.375" style="62" customWidth="1"/>
    <col min="11271" max="11271" width="10.5" style="62" customWidth="1"/>
    <col min="11272" max="11272" width="9.125" style="62" customWidth="1"/>
    <col min="11273" max="11273" width="13.75" style="62" customWidth="1"/>
    <col min="11274" max="11274" width="16.25" style="62" customWidth="1"/>
    <col min="11275" max="11275" width="14.25" style="62" customWidth="1"/>
    <col min="11276" max="11276" width="20.375" style="62" customWidth="1"/>
    <col min="11277" max="11277" width="19" style="62" customWidth="1"/>
    <col min="11278" max="11278" width="13.375" style="62" customWidth="1"/>
    <col min="11279" max="11279" width="17" style="62" customWidth="1"/>
    <col min="11280" max="11280" width="9.875" style="62" customWidth="1"/>
    <col min="11281" max="11521" width="8" style="62"/>
    <col min="11522" max="11522" width="7.625" style="62" bestFit="1" customWidth="1"/>
    <col min="11523" max="11523" width="88.25" style="62" bestFit="1" customWidth="1"/>
    <col min="11524" max="11524" width="4.25" style="62" bestFit="1" customWidth="1"/>
    <col min="11525" max="11525" width="17" style="62" bestFit="1" customWidth="1"/>
    <col min="11526" max="11526" width="12.375" style="62" customWidth="1"/>
    <col min="11527" max="11527" width="10.5" style="62" customWidth="1"/>
    <col min="11528" max="11528" width="9.125" style="62" customWidth="1"/>
    <col min="11529" max="11529" width="13.75" style="62" customWidth="1"/>
    <col min="11530" max="11530" width="16.25" style="62" customWidth="1"/>
    <col min="11531" max="11531" width="14.25" style="62" customWidth="1"/>
    <col min="11532" max="11532" width="20.375" style="62" customWidth="1"/>
    <col min="11533" max="11533" width="19" style="62" customWidth="1"/>
    <col min="11534" max="11534" width="13.375" style="62" customWidth="1"/>
    <col min="11535" max="11535" width="17" style="62" customWidth="1"/>
    <col min="11536" max="11536" width="9.875" style="62" customWidth="1"/>
    <col min="11537" max="11777" width="8" style="62"/>
    <col min="11778" max="11778" width="7.625" style="62" bestFit="1" customWidth="1"/>
    <col min="11779" max="11779" width="88.25" style="62" bestFit="1" customWidth="1"/>
    <col min="11780" max="11780" width="4.25" style="62" bestFit="1" customWidth="1"/>
    <col min="11781" max="11781" width="17" style="62" bestFit="1" customWidth="1"/>
    <col min="11782" max="11782" width="12.375" style="62" customWidth="1"/>
    <col min="11783" max="11783" width="10.5" style="62" customWidth="1"/>
    <col min="11784" max="11784" width="9.125" style="62" customWidth="1"/>
    <col min="11785" max="11785" width="13.75" style="62" customWidth="1"/>
    <col min="11786" max="11786" width="16.25" style="62" customWidth="1"/>
    <col min="11787" max="11787" width="14.25" style="62" customWidth="1"/>
    <col min="11788" max="11788" width="20.375" style="62" customWidth="1"/>
    <col min="11789" max="11789" width="19" style="62" customWidth="1"/>
    <col min="11790" max="11790" width="13.375" style="62" customWidth="1"/>
    <col min="11791" max="11791" width="17" style="62" customWidth="1"/>
    <col min="11792" max="11792" width="9.875" style="62" customWidth="1"/>
    <col min="11793" max="12033" width="8" style="62"/>
    <col min="12034" max="12034" width="7.625" style="62" bestFit="1" customWidth="1"/>
    <col min="12035" max="12035" width="88.25" style="62" bestFit="1" customWidth="1"/>
    <col min="12036" max="12036" width="4.25" style="62" bestFit="1" customWidth="1"/>
    <col min="12037" max="12037" width="17" style="62" bestFit="1" customWidth="1"/>
    <col min="12038" max="12038" width="12.375" style="62" customWidth="1"/>
    <col min="12039" max="12039" width="10.5" style="62" customWidth="1"/>
    <col min="12040" max="12040" width="9.125" style="62" customWidth="1"/>
    <col min="12041" max="12041" width="13.75" style="62" customWidth="1"/>
    <col min="12042" max="12042" width="16.25" style="62" customWidth="1"/>
    <col min="12043" max="12043" width="14.25" style="62" customWidth="1"/>
    <col min="12044" max="12044" width="20.375" style="62" customWidth="1"/>
    <col min="12045" max="12045" width="19" style="62" customWidth="1"/>
    <col min="12046" max="12046" width="13.375" style="62" customWidth="1"/>
    <col min="12047" max="12047" width="17" style="62" customWidth="1"/>
    <col min="12048" max="12048" width="9.875" style="62" customWidth="1"/>
    <col min="12049" max="12289" width="8" style="62"/>
    <col min="12290" max="12290" width="7.625" style="62" bestFit="1" customWidth="1"/>
    <col min="12291" max="12291" width="88.25" style="62" bestFit="1" customWidth="1"/>
    <col min="12292" max="12292" width="4.25" style="62" bestFit="1" customWidth="1"/>
    <col min="12293" max="12293" width="17" style="62" bestFit="1" customWidth="1"/>
    <col min="12294" max="12294" width="12.375" style="62" customWidth="1"/>
    <col min="12295" max="12295" width="10.5" style="62" customWidth="1"/>
    <col min="12296" max="12296" width="9.125" style="62" customWidth="1"/>
    <col min="12297" max="12297" width="13.75" style="62" customWidth="1"/>
    <col min="12298" max="12298" width="16.25" style="62" customWidth="1"/>
    <col min="12299" max="12299" width="14.25" style="62" customWidth="1"/>
    <col min="12300" max="12300" width="20.375" style="62" customWidth="1"/>
    <col min="12301" max="12301" width="19" style="62" customWidth="1"/>
    <col min="12302" max="12302" width="13.375" style="62" customWidth="1"/>
    <col min="12303" max="12303" width="17" style="62" customWidth="1"/>
    <col min="12304" max="12304" width="9.875" style="62" customWidth="1"/>
    <col min="12305" max="12545" width="8" style="62"/>
    <col min="12546" max="12546" width="7.625" style="62" bestFit="1" customWidth="1"/>
    <col min="12547" max="12547" width="88.25" style="62" bestFit="1" customWidth="1"/>
    <col min="12548" max="12548" width="4.25" style="62" bestFit="1" customWidth="1"/>
    <col min="12549" max="12549" width="17" style="62" bestFit="1" customWidth="1"/>
    <col min="12550" max="12550" width="12.375" style="62" customWidth="1"/>
    <col min="12551" max="12551" width="10.5" style="62" customWidth="1"/>
    <col min="12552" max="12552" width="9.125" style="62" customWidth="1"/>
    <col min="12553" max="12553" width="13.75" style="62" customWidth="1"/>
    <col min="12554" max="12554" width="16.25" style="62" customWidth="1"/>
    <col min="12555" max="12555" width="14.25" style="62" customWidth="1"/>
    <col min="12556" max="12556" width="20.375" style="62" customWidth="1"/>
    <col min="12557" max="12557" width="19" style="62" customWidth="1"/>
    <col min="12558" max="12558" width="13.375" style="62" customWidth="1"/>
    <col min="12559" max="12559" width="17" style="62" customWidth="1"/>
    <col min="12560" max="12560" width="9.875" style="62" customWidth="1"/>
    <col min="12561" max="12801" width="8" style="62"/>
    <col min="12802" max="12802" width="7.625" style="62" bestFit="1" customWidth="1"/>
    <col min="12803" max="12803" width="88.25" style="62" bestFit="1" customWidth="1"/>
    <col min="12804" max="12804" width="4.25" style="62" bestFit="1" customWidth="1"/>
    <col min="12805" max="12805" width="17" style="62" bestFit="1" customWidth="1"/>
    <col min="12806" max="12806" width="12.375" style="62" customWidth="1"/>
    <col min="12807" max="12807" width="10.5" style="62" customWidth="1"/>
    <col min="12808" max="12808" width="9.125" style="62" customWidth="1"/>
    <col min="12809" max="12809" width="13.75" style="62" customWidth="1"/>
    <col min="12810" max="12810" width="16.25" style="62" customWidth="1"/>
    <col min="12811" max="12811" width="14.25" style="62" customWidth="1"/>
    <col min="12812" max="12812" width="20.375" style="62" customWidth="1"/>
    <col min="12813" max="12813" width="19" style="62" customWidth="1"/>
    <col min="12814" max="12814" width="13.375" style="62" customWidth="1"/>
    <col min="12815" max="12815" width="17" style="62" customWidth="1"/>
    <col min="12816" max="12816" width="9.875" style="62" customWidth="1"/>
    <col min="12817" max="13057" width="8" style="62"/>
    <col min="13058" max="13058" width="7.625" style="62" bestFit="1" customWidth="1"/>
    <col min="13059" max="13059" width="88.25" style="62" bestFit="1" customWidth="1"/>
    <col min="13060" max="13060" width="4.25" style="62" bestFit="1" customWidth="1"/>
    <col min="13061" max="13061" width="17" style="62" bestFit="1" customWidth="1"/>
    <col min="13062" max="13062" width="12.375" style="62" customWidth="1"/>
    <col min="13063" max="13063" width="10.5" style="62" customWidth="1"/>
    <col min="13064" max="13064" width="9.125" style="62" customWidth="1"/>
    <col min="13065" max="13065" width="13.75" style="62" customWidth="1"/>
    <col min="13066" max="13066" width="16.25" style="62" customWidth="1"/>
    <col min="13067" max="13067" width="14.25" style="62" customWidth="1"/>
    <col min="13068" max="13068" width="20.375" style="62" customWidth="1"/>
    <col min="13069" max="13069" width="19" style="62" customWidth="1"/>
    <col min="13070" max="13070" width="13.375" style="62" customWidth="1"/>
    <col min="13071" max="13071" width="17" style="62" customWidth="1"/>
    <col min="13072" max="13072" width="9.875" style="62" customWidth="1"/>
    <col min="13073" max="13313" width="8" style="62"/>
    <col min="13314" max="13314" width="7.625" style="62" bestFit="1" customWidth="1"/>
    <col min="13315" max="13315" width="88.25" style="62" bestFit="1" customWidth="1"/>
    <col min="13316" max="13316" width="4.25" style="62" bestFit="1" customWidth="1"/>
    <col min="13317" max="13317" width="17" style="62" bestFit="1" customWidth="1"/>
    <col min="13318" max="13318" width="12.375" style="62" customWidth="1"/>
    <col min="13319" max="13319" width="10.5" style="62" customWidth="1"/>
    <col min="13320" max="13320" width="9.125" style="62" customWidth="1"/>
    <col min="13321" max="13321" width="13.75" style="62" customWidth="1"/>
    <col min="13322" max="13322" width="16.25" style="62" customWidth="1"/>
    <col min="13323" max="13323" width="14.25" style="62" customWidth="1"/>
    <col min="13324" max="13324" width="20.375" style="62" customWidth="1"/>
    <col min="13325" max="13325" width="19" style="62" customWidth="1"/>
    <col min="13326" max="13326" width="13.375" style="62" customWidth="1"/>
    <col min="13327" max="13327" width="17" style="62" customWidth="1"/>
    <col min="13328" max="13328" width="9.875" style="62" customWidth="1"/>
    <col min="13329" max="13569" width="8" style="62"/>
    <col min="13570" max="13570" width="7.625" style="62" bestFit="1" customWidth="1"/>
    <col min="13571" max="13571" width="88.25" style="62" bestFit="1" customWidth="1"/>
    <col min="13572" max="13572" width="4.25" style="62" bestFit="1" customWidth="1"/>
    <col min="13573" max="13573" width="17" style="62" bestFit="1" customWidth="1"/>
    <col min="13574" max="13574" width="12.375" style="62" customWidth="1"/>
    <col min="13575" max="13575" width="10.5" style="62" customWidth="1"/>
    <col min="13576" max="13576" width="9.125" style="62" customWidth="1"/>
    <col min="13577" max="13577" width="13.75" style="62" customWidth="1"/>
    <col min="13578" max="13578" width="16.25" style="62" customWidth="1"/>
    <col min="13579" max="13579" width="14.25" style="62" customWidth="1"/>
    <col min="13580" max="13580" width="20.375" style="62" customWidth="1"/>
    <col min="13581" max="13581" width="19" style="62" customWidth="1"/>
    <col min="13582" max="13582" width="13.375" style="62" customWidth="1"/>
    <col min="13583" max="13583" width="17" style="62" customWidth="1"/>
    <col min="13584" max="13584" width="9.875" style="62" customWidth="1"/>
    <col min="13585" max="13825" width="8" style="62"/>
    <col min="13826" max="13826" width="7.625" style="62" bestFit="1" customWidth="1"/>
    <col min="13827" max="13827" width="88.25" style="62" bestFit="1" customWidth="1"/>
    <col min="13828" max="13828" width="4.25" style="62" bestFit="1" customWidth="1"/>
    <col min="13829" max="13829" width="17" style="62" bestFit="1" customWidth="1"/>
    <col min="13830" max="13830" width="12.375" style="62" customWidth="1"/>
    <col min="13831" max="13831" width="10.5" style="62" customWidth="1"/>
    <col min="13832" max="13832" width="9.125" style="62" customWidth="1"/>
    <col min="13833" max="13833" width="13.75" style="62" customWidth="1"/>
    <col min="13834" max="13834" width="16.25" style="62" customWidth="1"/>
    <col min="13835" max="13835" width="14.25" style="62" customWidth="1"/>
    <col min="13836" max="13836" width="20.375" style="62" customWidth="1"/>
    <col min="13837" max="13837" width="19" style="62" customWidth="1"/>
    <col min="13838" max="13838" width="13.375" style="62" customWidth="1"/>
    <col min="13839" max="13839" width="17" style="62" customWidth="1"/>
    <col min="13840" max="13840" width="9.875" style="62" customWidth="1"/>
    <col min="13841" max="14081" width="8" style="62"/>
    <col min="14082" max="14082" width="7.625" style="62" bestFit="1" customWidth="1"/>
    <col min="14083" max="14083" width="88.25" style="62" bestFit="1" customWidth="1"/>
    <col min="14084" max="14084" width="4.25" style="62" bestFit="1" customWidth="1"/>
    <col min="14085" max="14085" width="17" style="62" bestFit="1" customWidth="1"/>
    <col min="14086" max="14086" width="12.375" style="62" customWidth="1"/>
    <col min="14087" max="14087" width="10.5" style="62" customWidth="1"/>
    <col min="14088" max="14088" width="9.125" style="62" customWidth="1"/>
    <col min="14089" max="14089" width="13.75" style="62" customWidth="1"/>
    <col min="14090" max="14090" width="16.25" style="62" customWidth="1"/>
    <col min="14091" max="14091" width="14.25" style="62" customWidth="1"/>
    <col min="14092" max="14092" width="20.375" style="62" customWidth="1"/>
    <col min="14093" max="14093" width="19" style="62" customWidth="1"/>
    <col min="14094" max="14094" width="13.375" style="62" customWidth="1"/>
    <col min="14095" max="14095" width="17" style="62" customWidth="1"/>
    <col min="14096" max="14096" width="9.875" style="62" customWidth="1"/>
    <col min="14097" max="14337" width="8" style="62"/>
    <col min="14338" max="14338" width="7.625" style="62" bestFit="1" customWidth="1"/>
    <col min="14339" max="14339" width="88.25" style="62" bestFit="1" customWidth="1"/>
    <col min="14340" max="14340" width="4.25" style="62" bestFit="1" customWidth="1"/>
    <col min="14341" max="14341" width="17" style="62" bestFit="1" customWidth="1"/>
    <col min="14342" max="14342" width="12.375" style="62" customWidth="1"/>
    <col min="14343" max="14343" width="10.5" style="62" customWidth="1"/>
    <col min="14344" max="14344" width="9.125" style="62" customWidth="1"/>
    <col min="14345" max="14345" width="13.75" style="62" customWidth="1"/>
    <col min="14346" max="14346" width="16.25" style="62" customWidth="1"/>
    <col min="14347" max="14347" width="14.25" style="62" customWidth="1"/>
    <col min="14348" max="14348" width="20.375" style="62" customWidth="1"/>
    <col min="14349" max="14349" width="19" style="62" customWidth="1"/>
    <col min="14350" max="14350" width="13.375" style="62" customWidth="1"/>
    <col min="14351" max="14351" width="17" style="62" customWidth="1"/>
    <col min="14352" max="14352" width="9.875" style="62" customWidth="1"/>
    <col min="14353" max="14593" width="8" style="62"/>
    <col min="14594" max="14594" width="7.625" style="62" bestFit="1" customWidth="1"/>
    <col min="14595" max="14595" width="88.25" style="62" bestFit="1" customWidth="1"/>
    <col min="14596" max="14596" width="4.25" style="62" bestFit="1" customWidth="1"/>
    <col min="14597" max="14597" width="17" style="62" bestFit="1" customWidth="1"/>
    <col min="14598" max="14598" width="12.375" style="62" customWidth="1"/>
    <col min="14599" max="14599" width="10.5" style="62" customWidth="1"/>
    <col min="14600" max="14600" width="9.125" style="62" customWidth="1"/>
    <col min="14601" max="14601" width="13.75" style="62" customWidth="1"/>
    <col min="14602" max="14602" width="16.25" style="62" customWidth="1"/>
    <col min="14603" max="14603" width="14.25" style="62" customWidth="1"/>
    <col min="14604" max="14604" width="20.375" style="62" customWidth="1"/>
    <col min="14605" max="14605" width="19" style="62" customWidth="1"/>
    <col min="14606" max="14606" width="13.375" style="62" customWidth="1"/>
    <col min="14607" max="14607" width="17" style="62" customWidth="1"/>
    <col min="14608" max="14608" width="9.875" style="62" customWidth="1"/>
    <col min="14609" max="14849" width="8" style="62"/>
    <col min="14850" max="14850" width="7.625" style="62" bestFit="1" customWidth="1"/>
    <col min="14851" max="14851" width="88.25" style="62" bestFit="1" customWidth="1"/>
    <col min="14852" max="14852" width="4.25" style="62" bestFit="1" customWidth="1"/>
    <col min="14853" max="14853" width="17" style="62" bestFit="1" customWidth="1"/>
    <col min="14854" max="14854" width="12.375" style="62" customWidth="1"/>
    <col min="14855" max="14855" width="10.5" style="62" customWidth="1"/>
    <col min="14856" max="14856" width="9.125" style="62" customWidth="1"/>
    <col min="14857" max="14857" width="13.75" style="62" customWidth="1"/>
    <col min="14858" max="14858" width="16.25" style="62" customWidth="1"/>
    <col min="14859" max="14859" width="14.25" style="62" customWidth="1"/>
    <col min="14860" max="14860" width="20.375" style="62" customWidth="1"/>
    <col min="14861" max="14861" width="19" style="62" customWidth="1"/>
    <col min="14862" max="14862" width="13.375" style="62" customWidth="1"/>
    <col min="14863" max="14863" width="17" style="62" customWidth="1"/>
    <col min="14864" max="14864" width="9.875" style="62" customWidth="1"/>
    <col min="14865" max="15105" width="8" style="62"/>
    <col min="15106" max="15106" width="7.625" style="62" bestFit="1" customWidth="1"/>
    <col min="15107" max="15107" width="88.25" style="62" bestFit="1" customWidth="1"/>
    <col min="15108" max="15108" width="4.25" style="62" bestFit="1" customWidth="1"/>
    <col min="15109" max="15109" width="17" style="62" bestFit="1" customWidth="1"/>
    <col min="15110" max="15110" width="12.375" style="62" customWidth="1"/>
    <col min="15111" max="15111" width="10.5" style="62" customWidth="1"/>
    <col min="15112" max="15112" width="9.125" style="62" customWidth="1"/>
    <col min="15113" max="15113" width="13.75" style="62" customWidth="1"/>
    <col min="15114" max="15114" width="16.25" style="62" customWidth="1"/>
    <col min="15115" max="15115" width="14.25" style="62" customWidth="1"/>
    <col min="15116" max="15116" width="20.375" style="62" customWidth="1"/>
    <col min="15117" max="15117" width="19" style="62" customWidth="1"/>
    <col min="15118" max="15118" width="13.375" style="62" customWidth="1"/>
    <col min="15119" max="15119" width="17" style="62" customWidth="1"/>
    <col min="15120" max="15120" width="9.875" style="62" customWidth="1"/>
    <col min="15121" max="15361" width="8" style="62"/>
    <col min="15362" max="15362" width="7.625" style="62" bestFit="1" customWidth="1"/>
    <col min="15363" max="15363" width="88.25" style="62" bestFit="1" customWidth="1"/>
    <col min="15364" max="15364" width="4.25" style="62" bestFit="1" customWidth="1"/>
    <col min="15365" max="15365" width="17" style="62" bestFit="1" customWidth="1"/>
    <col min="15366" max="15366" width="12.375" style="62" customWidth="1"/>
    <col min="15367" max="15367" width="10.5" style="62" customWidth="1"/>
    <col min="15368" max="15368" width="9.125" style="62" customWidth="1"/>
    <col min="15369" max="15369" width="13.75" style="62" customWidth="1"/>
    <col min="15370" max="15370" width="16.25" style="62" customWidth="1"/>
    <col min="15371" max="15371" width="14.25" style="62" customWidth="1"/>
    <col min="15372" max="15372" width="20.375" style="62" customWidth="1"/>
    <col min="15373" max="15373" width="19" style="62" customWidth="1"/>
    <col min="15374" max="15374" width="13.375" style="62" customWidth="1"/>
    <col min="15375" max="15375" width="17" style="62" customWidth="1"/>
    <col min="15376" max="15376" width="9.875" style="62" customWidth="1"/>
    <col min="15377" max="15617" width="8" style="62"/>
    <col min="15618" max="15618" width="7.625" style="62" bestFit="1" customWidth="1"/>
    <col min="15619" max="15619" width="88.25" style="62" bestFit="1" customWidth="1"/>
    <col min="15620" max="15620" width="4.25" style="62" bestFit="1" customWidth="1"/>
    <col min="15621" max="15621" width="17" style="62" bestFit="1" customWidth="1"/>
    <col min="15622" max="15622" width="12.375" style="62" customWidth="1"/>
    <col min="15623" max="15623" width="10.5" style="62" customWidth="1"/>
    <col min="15624" max="15624" width="9.125" style="62" customWidth="1"/>
    <col min="15625" max="15625" width="13.75" style="62" customWidth="1"/>
    <col min="15626" max="15626" width="16.25" style="62" customWidth="1"/>
    <col min="15627" max="15627" width="14.25" style="62" customWidth="1"/>
    <col min="15628" max="15628" width="20.375" style="62" customWidth="1"/>
    <col min="15629" max="15629" width="19" style="62" customWidth="1"/>
    <col min="15630" max="15630" width="13.375" style="62" customWidth="1"/>
    <col min="15631" max="15631" width="17" style="62" customWidth="1"/>
    <col min="15632" max="15632" width="9.875" style="62" customWidth="1"/>
    <col min="15633" max="15873" width="8" style="62"/>
    <col min="15874" max="15874" width="7.625" style="62" bestFit="1" customWidth="1"/>
    <col min="15875" max="15875" width="88.25" style="62" bestFit="1" customWidth="1"/>
    <col min="15876" max="15876" width="4.25" style="62" bestFit="1" customWidth="1"/>
    <col min="15877" max="15877" width="17" style="62" bestFit="1" customWidth="1"/>
    <col min="15878" max="15878" width="12.375" style="62" customWidth="1"/>
    <col min="15879" max="15879" width="10.5" style="62" customWidth="1"/>
    <col min="15880" max="15880" width="9.125" style="62" customWidth="1"/>
    <col min="15881" max="15881" width="13.75" style="62" customWidth="1"/>
    <col min="15882" max="15882" width="16.25" style="62" customWidth="1"/>
    <col min="15883" max="15883" width="14.25" style="62" customWidth="1"/>
    <col min="15884" max="15884" width="20.375" style="62" customWidth="1"/>
    <col min="15885" max="15885" width="19" style="62" customWidth="1"/>
    <col min="15886" max="15886" width="13.375" style="62" customWidth="1"/>
    <col min="15887" max="15887" width="17" style="62" customWidth="1"/>
    <col min="15888" max="15888" width="9.875" style="62" customWidth="1"/>
    <col min="15889" max="16129" width="8" style="62"/>
    <col min="16130" max="16130" width="7.625" style="62" bestFit="1" customWidth="1"/>
    <col min="16131" max="16131" width="88.25" style="62" bestFit="1" customWidth="1"/>
    <col min="16132" max="16132" width="4.25" style="62" bestFit="1" customWidth="1"/>
    <col min="16133" max="16133" width="17" style="62" bestFit="1" customWidth="1"/>
    <col min="16134" max="16134" width="12.375" style="62" customWidth="1"/>
    <col min="16135" max="16135" width="10.5" style="62" customWidth="1"/>
    <col min="16136" max="16136" width="9.125" style="62" customWidth="1"/>
    <col min="16137" max="16137" width="13.75" style="62" customWidth="1"/>
    <col min="16138" max="16138" width="16.25" style="62" customWidth="1"/>
    <col min="16139" max="16139" width="14.25" style="62" customWidth="1"/>
    <col min="16140" max="16140" width="20.375" style="62" customWidth="1"/>
    <col min="16141" max="16141" width="19" style="62" customWidth="1"/>
    <col min="16142" max="16142" width="13.375" style="62" customWidth="1"/>
    <col min="16143" max="16143" width="17" style="62" customWidth="1"/>
    <col min="16144" max="16144" width="9.875" style="62" customWidth="1"/>
    <col min="16145" max="16384" width="8" style="62"/>
  </cols>
  <sheetData>
    <row r="1" spans="2:13" s="58" customFormat="1" x14ac:dyDescent="0.25">
      <c r="B1" s="128"/>
      <c r="C1" s="129"/>
      <c r="D1" s="129"/>
      <c r="E1" s="129"/>
      <c r="F1" s="57"/>
      <c r="G1" s="57"/>
      <c r="H1" s="57"/>
      <c r="I1" s="57"/>
    </row>
    <row r="2" spans="2:13" s="58" customFormat="1" x14ac:dyDescent="0.25">
      <c r="B2" s="128"/>
      <c r="C2" s="129"/>
      <c r="D2" s="129"/>
      <c r="E2" s="129"/>
      <c r="F2" s="57"/>
      <c r="G2" s="57"/>
      <c r="H2" s="57"/>
      <c r="I2" s="57"/>
    </row>
    <row r="3" spans="2:13" s="58" customFormat="1" x14ac:dyDescent="0.25">
      <c r="B3" s="128"/>
      <c r="C3" s="129"/>
      <c r="D3" s="129"/>
      <c r="E3" s="129"/>
      <c r="F3" s="57"/>
      <c r="G3" s="57"/>
      <c r="H3" s="57"/>
      <c r="I3" s="57"/>
    </row>
    <row r="4" spans="2:13" s="58" customFormat="1" x14ac:dyDescent="0.25">
      <c r="B4" s="128"/>
      <c r="C4" s="129"/>
      <c r="D4" s="129"/>
      <c r="E4" s="129"/>
      <c r="F4" s="57"/>
      <c r="G4" s="57"/>
      <c r="H4" s="57"/>
      <c r="I4" s="57"/>
    </row>
    <row r="5" spans="2:13" s="58" customFormat="1" x14ac:dyDescent="0.25">
      <c r="B5" s="128"/>
      <c r="C5" s="129"/>
      <c r="D5" s="129"/>
      <c r="E5" s="129"/>
      <c r="F5" s="57"/>
      <c r="G5" s="57"/>
      <c r="H5" s="57"/>
      <c r="I5" s="57"/>
    </row>
    <row r="6" spans="2:13" s="58" customFormat="1" x14ac:dyDescent="0.25">
      <c r="B6" s="128"/>
      <c r="C6" s="129"/>
      <c r="D6" s="129"/>
      <c r="E6" s="129"/>
      <c r="F6" s="57"/>
      <c r="G6" s="57"/>
      <c r="H6" s="57"/>
      <c r="I6" s="57"/>
    </row>
    <row r="7" spans="2:13" s="58" customFormat="1" x14ac:dyDescent="0.25">
      <c r="B7" s="128"/>
      <c r="C7" s="129"/>
      <c r="D7" s="129"/>
      <c r="E7" s="129"/>
      <c r="F7" s="57"/>
      <c r="G7" s="57"/>
      <c r="H7" s="57"/>
      <c r="I7" s="57"/>
    </row>
    <row r="8" spans="2:13" s="58" customFormat="1" x14ac:dyDescent="0.25">
      <c r="B8" s="128"/>
      <c r="C8" s="129"/>
      <c r="D8" s="129"/>
      <c r="E8" s="129"/>
      <c r="F8" s="57"/>
      <c r="G8" s="57"/>
      <c r="H8" s="57"/>
      <c r="I8" s="57"/>
    </row>
    <row r="9" spans="2:13" s="58" customFormat="1" x14ac:dyDescent="0.25">
      <c r="B9" s="128"/>
      <c r="C9" s="129"/>
      <c r="D9" s="129"/>
      <c r="E9" s="129"/>
      <c r="F9" s="57"/>
      <c r="G9" s="57"/>
      <c r="H9" s="57"/>
      <c r="I9" s="57"/>
    </row>
    <row r="10" spans="2:13" s="58" customFormat="1" ht="16.5" thickBot="1" x14ac:dyDescent="0.3">
      <c r="B10" s="265"/>
      <c r="C10" s="265"/>
      <c r="D10" s="265"/>
      <c r="E10" s="265"/>
      <c r="F10" s="265"/>
      <c r="G10" s="265"/>
      <c r="H10" s="265"/>
      <c r="I10" s="57"/>
      <c r="J10" s="57"/>
      <c r="K10" s="57"/>
    </row>
    <row r="11" spans="2:13" s="58" customFormat="1" ht="15.75" thickBot="1" x14ac:dyDescent="0.3">
      <c r="B11" s="130" t="s">
        <v>79</v>
      </c>
      <c r="C11" s="266" t="s">
        <v>151</v>
      </c>
      <c r="D11" s="267"/>
      <c r="E11" s="268"/>
      <c r="F11" s="131"/>
      <c r="G11" s="132"/>
      <c r="H11" s="132"/>
      <c r="I11" s="57"/>
      <c r="J11" s="57"/>
      <c r="K11" s="57"/>
    </row>
    <row r="12" spans="2:13" s="58" customFormat="1" ht="36.75" customHeight="1" x14ac:dyDescent="0.25">
      <c r="B12" s="133" t="s">
        <v>152</v>
      </c>
      <c r="C12" s="134" t="str">
        <f>ORCAMENTO!F18</f>
        <v>POSTE CONICO CONTINUO EM ACO GALVANIZADO, CURVO, BRACO SIMPLES, ENGASTADO,  H = 9 M, DIAMETRO INFERIOR = *135* MM</v>
      </c>
      <c r="D12" s="135" t="s">
        <v>20</v>
      </c>
      <c r="E12" s="136">
        <f>SUM(E13:E16)</f>
        <v>47</v>
      </c>
      <c r="F12" s="131"/>
      <c r="G12" s="132"/>
      <c r="H12" s="132"/>
      <c r="I12" s="57"/>
      <c r="J12" s="57"/>
      <c r="K12" s="57"/>
    </row>
    <row r="13" spans="2:13" ht="15.75" x14ac:dyDescent="0.2">
      <c r="B13" s="137"/>
      <c r="C13" s="138" t="s">
        <v>153</v>
      </c>
      <c r="D13" s="139" t="s">
        <v>20</v>
      </c>
      <c r="E13" s="140">
        <v>17</v>
      </c>
      <c r="F13" s="141"/>
      <c r="G13" s="142"/>
      <c r="H13" s="143"/>
      <c r="I13" s="144"/>
      <c r="J13" s="144"/>
      <c r="K13" s="62"/>
      <c r="L13" s="64"/>
      <c r="M13" s="64"/>
    </row>
    <row r="14" spans="2:13" ht="15.75" x14ac:dyDescent="0.2">
      <c r="B14" s="137"/>
      <c r="C14" s="138" t="s">
        <v>154</v>
      </c>
      <c r="D14" s="139" t="s">
        <v>20</v>
      </c>
      <c r="E14" s="140">
        <v>20</v>
      </c>
      <c r="F14" s="141"/>
      <c r="G14" s="142"/>
      <c r="H14" s="143"/>
      <c r="I14" s="144"/>
      <c r="J14" s="144"/>
      <c r="K14" s="62"/>
      <c r="L14" s="64"/>
      <c r="M14" s="64"/>
    </row>
    <row r="15" spans="2:13" ht="15.75" x14ac:dyDescent="0.2">
      <c r="B15" s="137"/>
      <c r="C15" s="138" t="s">
        <v>155</v>
      </c>
      <c r="D15" s="139" t="s">
        <v>20</v>
      </c>
      <c r="E15" s="140">
        <v>8</v>
      </c>
      <c r="F15" s="141"/>
      <c r="G15" s="142"/>
      <c r="H15" s="143"/>
      <c r="I15" s="144"/>
      <c r="J15" s="144"/>
      <c r="K15" s="62"/>
      <c r="L15" s="64"/>
      <c r="M15" s="64"/>
    </row>
    <row r="16" spans="2:13" ht="16.5" thickBot="1" x14ac:dyDescent="0.25">
      <c r="B16" s="145"/>
      <c r="C16" s="146" t="s">
        <v>156</v>
      </c>
      <c r="D16" s="147" t="s">
        <v>20</v>
      </c>
      <c r="E16" s="148">
        <v>2</v>
      </c>
      <c r="F16" s="141"/>
      <c r="G16" s="142"/>
      <c r="H16" s="143"/>
      <c r="I16" s="144"/>
      <c r="J16" s="144"/>
      <c r="K16" s="62"/>
      <c r="L16" s="64"/>
      <c r="M16" s="64"/>
    </row>
    <row r="17" spans="2:13" ht="16.5" thickBot="1" x14ac:dyDescent="0.25">
      <c r="B17" s="149"/>
      <c r="C17" s="150"/>
      <c r="D17" s="151"/>
      <c r="E17" s="143"/>
      <c r="F17" s="141"/>
      <c r="G17" s="142"/>
      <c r="H17" s="143"/>
      <c r="I17" s="144"/>
      <c r="J17" s="144"/>
      <c r="K17" s="62"/>
      <c r="L17" s="64"/>
      <c r="M17" s="64"/>
    </row>
    <row r="18" spans="2:13" ht="25.5" x14ac:dyDescent="0.2">
      <c r="B18" s="133" t="s">
        <v>157</v>
      </c>
      <c r="C18" s="134" t="str">
        <f>ORCAMENTO!F19</f>
        <v>CONCRETO USINADO BOMBEAVEL, CLASSE DE RESISTENCIA C20, COM BRITA 0 E 1, SLUMP = 100 +/- 20 MM, INCLUI SERVICO DE BOMBEAMENTO (NBR 8953)</v>
      </c>
      <c r="D18" s="135" t="s">
        <v>158</v>
      </c>
      <c r="E18" s="152">
        <f>SUM(E19:E22)</f>
        <v>4.2300000000000004</v>
      </c>
      <c r="F18" s="141"/>
      <c r="G18" s="142"/>
      <c r="H18" s="143"/>
      <c r="I18" s="144"/>
      <c r="J18" s="144"/>
      <c r="K18" s="62"/>
      <c r="L18" s="64"/>
      <c r="M18" s="64"/>
    </row>
    <row r="19" spans="2:13" ht="15.75" x14ac:dyDescent="0.2">
      <c r="B19" s="137"/>
      <c r="C19" s="138" t="s">
        <v>153</v>
      </c>
      <c r="D19" s="139" t="s">
        <v>158</v>
      </c>
      <c r="E19" s="140">
        <v>1.53</v>
      </c>
      <c r="F19" s="141"/>
      <c r="G19" s="142"/>
      <c r="H19" s="143"/>
      <c r="I19" s="144"/>
      <c r="J19" s="144"/>
      <c r="K19" s="62"/>
      <c r="L19" s="64"/>
      <c r="M19" s="64"/>
    </row>
    <row r="20" spans="2:13" ht="15.75" x14ac:dyDescent="0.2">
      <c r="B20" s="137"/>
      <c r="C20" s="138" t="s">
        <v>154</v>
      </c>
      <c r="D20" s="139" t="s">
        <v>158</v>
      </c>
      <c r="E20" s="140">
        <v>1.8</v>
      </c>
      <c r="F20" s="141"/>
      <c r="G20" s="142"/>
      <c r="H20" s="143"/>
      <c r="I20" s="144"/>
      <c r="J20" s="144"/>
      <c r="K20" s="62"/>
      <c r="L20" s="64"/>
      <c r="M20" s="64"/>
    </row>
    <row r="21" spans="2:13" ht="15.75" x14ac:dyDescent="0.2">
      <c r="B21" s="137"/>
      <c r="C21" s="138" t="s">
        <v>155</v>
      </c>
      <c r="D21" s="139" t="s">
        <v>158</v>
      </c>
      <c r="E21" s="140">
        <v>0.72</v>
      </c>
      <c r="F21" s="141"/>
      <c r="G21" s="142"/>
      <c r="H21" s="143"/>
      <c r="I21" s="144"/>
      <c r="J21" s="144"/>
      <c r="K21" s="62"/>
      <c r="L21" s="64"/>
      <c r="M21" s="64"/>
    </row>
    <row r="22" spans="2:13" ht="16.5" thickBot="1" x14ac:dyDescent="0.25">
      <c r="B22" s="145"/>
      <c r="C22" s="146" t="s">
        <v>156</v>
      </c>
      <c r="D22" s="147" t="s">
        <v>158</v>
      </c>
      <c r="E22" s="148">
        <v>0.18</v>
      </c>
      <c r="F22" s="141"/>
      <c r="G22" s="142"/>
      <c r="H22" s="143"/>
      <c r="I22" s="144"/>
      <c r="J22" s="144"/>
      <c r="K22" s="62"/>
      <c r="L22" s="64"/>
      <c r="M22" s="64"/>
    </row>
    <row r="23" spans="2:13" ht="16.5" thickBot="1" x14ac:dyDescent="0.25">
      <c r="B23" s="149"/>
      <c r="C23" s="150"/>
      <c r="D23" s="151"/>
      <c r="E23" s="143"/>
      <c r="F23" s="141"/>
      <c r="G23" s="142"/>
      <c r="H23" s="143"/>
      <c r="I23" s="144"/>
      <c r="J23" s="144"/>
      <c r="K23" s="62"/>
      <c r="L23" s="64"/>
      <c r="M23" s="64"/>
    </row>
    <row r="24" spans="2:13" ht="25.5" x14ac:dyDescent="0.2">
      <c r="B24" s="153" t="s">
        <v>159</v>
      </c>
      <c r="C24" s="134" t="str">
        <f>ORCAMENTO!F20</f>
        <v>AUXILIAR DE ELETRICISTA COM ENCARGOS COMPLEMENTARES</v>
      </c>
      <c r="D24" s="135" t="s">
        <v>107</v>
      </c>
      <c r="E24" s="154" t="s">
        <v>118</v>
      </c>
      <c r="F24" s="155" t="s">
        <v>108</v>
      </c>
      <c r="G24" s="156">
        <f>SUM(G25:G28)</f>
        <v>52.64</v>
      </c>
      <c r="H24" s="143"/>
      <c r="I24" s="144"/>
      <c r="J24" s="144"/>
      <c r="K24" s="62"/>
      <c r="L24" s="64"/>
      <c r="M24" s="64"/>
    </row>
    <row r="25" spans="2:13" ht="15.75" x14ac:dyDescent="0.2">
      <c r="B25" s="137"/>
      <c r="C25" s="138" t="s">
        <v>153</v>
      </c>
      <c r="D25" s="139" t="s">
        <v>107</v>
      </c>
      <c r="E25" s="157">
        <v>17</v>
      </c>
      <c r="F25" s="158">
        <v>1.1200000000000001</v>
      </c>
      <c r="G25" s="159">
        <f>E25*F25</f>
        <v>19.04</v>
      </c>
      <c r="H25" s="143"/>
      <c r="I25" s="144"/>
      <c r="J25" s="144"/>
      <c r="K25" s="62"/>
      <c r="L25" s="64"/>
      <c r="M25" s="64"/>
    </row>
    <row r="26" spans="2:13" ht="15.75" x14ac:dyDescent="0.2">
      <c r="B26" s="137"/>
      <c r="C26" s="138" t="s">
        <v>154</v>
      </c>
      <c r="D26" s="139" t="s">
        <v>107</v>
      </c>
      <c r="E26" s="157">
        <v>20</v>
      </c>
      <c r="F26" s="158">
        <v>1.1200000000000001</v>
      </c>
      <c r="G26" s="159">
        <f>E26*F26</f>
        <v>22.4</v>
      </c>
      <c r="H26" s="143"/>
      <c r="I26" s="144"/>
      <c r="J26" s="144"/>
      <c r="K26" s="62"/>
      <c r="L26" s="64"/>
      <c r="M26" s="64"/>
    </row>
    <row r="27" spans="2:13" ht="15.75" x14ac:dyDescent="0.2">
      <c r="B27" s="137"/>
      <c r="C27" s="138" t="s">
        <v>155</v>
      </c>
      <c r="D27" s="139" t="s">
        <v>107</v>
      </c>
      <c r="E27" s="157">
        <v>8</v>
      </c>
      <c r="F27" s="158">
        <v>1.1200000000000001</v>
      </c>
      <c r="G27" s="159">
        <f>E27*F27</f>
        <v>8.9600000000000009</v>
      </c>
      <c r="H27" s="143"/>
      <c r="I27" s="144"/>
      <c r="J27" s="144"/>
      <c r="K27" s="62"/>
      <c r="L27" s="64"/>
      <c r="M27" s="64"/>
    </row>
    <row r="28" spans="2:13" ht="16.5" thickBot="1" x14ac:dyDescent="0.25">
      <c r="B28" s="145"/>
      <c r="C28" s="146" t="s">
        <v>156</v>
      </c>
      <c r="D28" s="147" t="s">
        <v>107</v>
      </c>
      <c r="E28" s="160">
        <v>2</v>
      </c>
      <c r="F28" s="161">
        <v>1.1200000000000001</v>
      </c>
      <c r="G28" s="162">
        <f>E28*F28</f>
        <v>2.2400000000000002</v>
      </c>
      <c r="H28" s="143"/>
      <c r="I28" s="144"/>
      <c r="J28" s="144"/>
      <c r="K28" s="62"/>
      <c r="L28" s="64"/>
      <c r="M28" s="64"/>
    </row>
    <row r="29" spans="2:13" ht="16.5" thickBot="1" x14ac:dyDescent="0.25">
      <c r="B29" s="149"/>
      <c r="C29" s="163"/>
      <c r="D29" s="151"/>
      <c r="E29" s="143"/>
      <c r="F29" s="141"/>
      <c r="G29" s="142"/>
      <c r="H29" s="143"/>
      <c r="I29" s="144"/>
      <c r="J29" s="144"/>
      <c r="K29" s="62"/>
      <c r="L29" s="64"/>
      <c r="M29" s="64"/>
    </row>
    <row r="30" spans="2:13" ht="25.5" x14ac:dyDescent="0.2">
      <c r="B30" s="153" t="s">
        <v>160</v>
      </c>
      <c r="C30" s="134" t="str">
        <f>ORCAMENTO!F21</f>
        <v>ELETRICISTA COM ENCARGOS COMPLEMENTARES</v>
      </c>
      <c r="D30" s="135" t="s">
        <v>107</v>
      </c>
      <c r="E30" s="154" t="s">
        <v>118</v>
      </c>
      <c r="F30" s="155" t="s">
        <v>108</v>
      </c>
      <c r="G30" s="156">
        <f>SUM(G31:G34)</f>
        <v>171.55</v>
      </c>
      <c r="H30" s="143"/>
      <c r="I30" s="144"/>
      <c r="J30" s="144"/>
      <c r="K30" s="62"/>
      <c r="L30" s="64"/>
      <c r="M30" s="64"/>
    </row>
    <row r="31" spans="2:13" ht="15.75" x14ac:dyDescent="0.2">
      <c r="B31" s="137"/>
      <c r="C31" s="138" t="s">
        <v>153</v>
      </c>
      <c r="D31" s="139" t="s">
        <v>107</v>
      </c>
      <c r="E31" s="157">
        <v>17</v>
      </c>
      <c r="F31" s="158">
        <v>3.65</v>
      </c>
      <c r="G31" s="159">
        <f>E31*F31</f>
        <v>62.05</v>
      </c>
      <c r="H31" s="143"/>
      <c r="I31" s="144"/>
      <c r="J31" s="144"/>
      <c r="K31" s="62"/>
      <c r="L31" s="64"/>
      <c r="M31" s="64"/>
    </row>
    <row r="32" spans="2:13" ht="15.75" x14ac:dyDescent="0.2">
      <c r="B32" s="137"/>
      <c r="C32" s="138" t="s">
        <v>154</v>
      </c>
      <c r="D32" s="139" t="s">
        <v>107</v>
      </c>
      <c r="E32" s="157">
        <v>20</v>
      </c>
      <c r="F32" s="158">
        <v>3.65</v>
      </c>
      <c r="G32" s="159">
        <f>E32*F32</f>
        <v>73</v>
      </c>
      <c r="H32" s="143"/>
      <c r="I32" s="144"/>
      <c r="J32" s="144"/>
      <c r="K32" s="62"/>
      <c r="L32" s="64"/>
      <c r="M32" s="64"/>
    </row>
    <row r="33" spans="2:13" ht="15.75" x14ac:dyDescent="0.2">
      <c r="B33" s="137"/>
      <c r="C33" s="138" t="s">
        <v>155</v>
      </c>
      <c r="D33" s="139" t="s">
        <v>107</v>
      </c>
      <c r="E33" s="157">
        <v>8</v>
      </c>
      <c r="F33" s="158">
        <v>3.65</v>
      </c>
      <c r="G33" s="159">
        <f>E33*F33</f>
        <v>29.2</v>
      </c>
      <c r="H33" s="143"/>
      <c r="I33" s="144"/>
      <c r="J33" s="144"/>
      <c r="K33" s="62"/>
      <c r="L33" s="64"/>
      <c r="M33" s="64"/>
    </row>
    <row r="34" spans="2:13" ht="16.5" thickBot="1" x14ac:dyDescent="0.25">
      <c r="B34" s="145"/>
      <c r="C34" s="146" t="s">
        <v>156</v>
      </c>
      <c r="D34" s="147" t="s">
        <v>107</v>
      </c>
      <c r="E34" s="160">
        <v>2</v>
      </c>
      <c r="F34" s="161">
        <v>3.65</v>
      </c>
      <c r="G34" s="162">
        <f>E34*F34</f>
        <v>7.3</v>
      </c>
      <c r="H34" s="143"/>
      <c r="I34" s="144"/>
      <c r="J34" s="144"/>
      <c r="K34" s="62"/>
      <c r="L34" s="64"/>
      <c r="M34" s="64"/>
    </row>
    <row r="35" spans="2:13" ht="16.5" thickBot="1" x14ac:dyDescent="0.25">
      <c r="B35" s="149"/>
      <c r="C35" s="150"/>
      <c r="D35" s="151"/>
      <c r="E35" s="143"/>
      <c r="F35" s="141"/>
      <c r="G35" s="164"/>
      <c r="H35" s="143"/>
      <c r="I35" s="144"/>
      <c r="J35" s="144"/>
      <c r="K35" s="62"/>
      <c r="L35" s="64"/>
      <c r="M35" s="64"/>
    </row>
    <row r="36" spans="2:13" ht="38.25" x14ac:dyDescent="0.2">
      <c r="B36" s="153" t="s">
        <v>161</v>
      </c>
      <c r="C36" s="134" t="str">
        <f>ORCAMENTO!F22</f>
        <v>GUINDAUTO HIDRÁULICO, CAPACIDADE MÁXIMA DE CARGA 6200 KG, MOMENTO MÁXIMO DE CARGA 11,7 TM, ALCANCE MÁXIMO HORIZONTAL 9,70 M, INCLUSIVE CAMINHÃO TOCO PBT 16.000 KG, POTÊNCIA DE 189 CV - CHP DIURNO. AF_06/2014</v>
      </c>
      <c r="D36" s="135" t="s">
        <v>107</v>
      </c>
      <c r="E36" s="154" t="s">
        <v>118</v>
      </c>
      <c r="F36" s="155" t="s">
        <v>108</v>
      </c>
      <c r="G36" s="156">
        <f>SUM(G37:G40)</f>
        <v>5.17</v>
      </c>
      <c r="H36" s="143"/>
      <c r="I36" s="144"/>
      <c r="J36" s="144"/>
      <c r="K36" s="62"/>
      <c r="L36" s="64"/>
      <c r="M36" s="64"/>
    </row>
    <row r="37" spans="2:13" ht="15.75" x14ac:dyDescent="0.2">
      <c r="B37" s="137"/>
      <c r="C37" s="138" t="s">
        <v>153</v>
      </c>
      <c r="D37" s="139" t="s">
        <v>107</v>
      </c>
      <c r="E37" s="157">
        <v>17</v>
      </c>
      <c r="F37" s="158">
        <v>0.11</v>
      </c>
      <c r="G37" s="159">
        <f>E37*F37</f>
        <v>1.87</v>
      </c>
      <c r="H37" s="143"/>
      <c r="I37" s="144"/>
      <c r="J37" s="144"/>
      <c r="K37" s="62"/>
      <c r="L37" s="64"/>
      <c r="M37" s="64"/>
    </row>
    <row r="38" spans="2:13" ht="15.75" x14ac:dyDescent="0.2">
      <c r="B38" s="137"/>
      <c r="C38" s="138" t="s">
        <v>154</v>
      </c>
      <c r="D38" s="139" t="s">
        <v>107</v>
      </c>
      <c r="E38" s="157">
        <v>20</v>
      </c>
      <c r="F38" s="158">
        <v>0.11</v>
      </c>
      <c r="G38" s="159">
        <f>E38*F38</f>
        <v>2.2000000000000002</v>
      </c>
      <c r="H38" s="143"/>
      <c r="I38" s="144"/>
      <c r="J38" s="144"/>
      <c r="K38" s="62"/>
      <c r="L38" s="64"/>
      <c r="M38" s="64"/>
    </row>
    <row r="39" spans="2:13" ht="15.75" x14ac:dyDescent="0.2">
      <c r="B39" s="137"/>
      <c r="C39" s="138" t="s">
        <v>155</v>
      </c>
      <c r="D39" s="139" t="s">
        <v>107</v>
      </c>
      <c r="E39" s="157">
        <v>8</v>
      </c>
      <c r="F39" s="158">
        <v>0.11</v>
      </c>
      <c r="G39" s="159">
        <f>E39*F39</f>
        <v>0.88</v>
      </c>
      <c r="H39" s="143"/>
      <c r="I39" s="144"/>
      <c r="J39" s="144"/>
      <c r="K39" s="62"/>
      <c r="L39" s="64"/>
      <c r="M39" s="64"/>
    </row>
    <row r="40" spans="2:13" ht="16.5" thickBot="1" x14ac:dyDescent="0.25">
      <c r="B40" s="145"/>
      <c r="C40" s="146" t="s">
        <v>156</v>
      </c>
      <c r="D40" s="147" t="s">
        <v>107</v>
      </c>
      <c r="E40" s="160">
        <v>2</v>
      </c>
      <c r="F40" s="161">
        <v>0.11</v>
      </c>
      <c r="G40" s="162">
        <f>E40*F40</f>
        <v>0.22</v>
      </c>
      <c r="H40" s="143"/>
      <c r="I40" s="144"/>
      <c r="J40" s="144"/>
      <c r="K40" s="62"/>
      <c r="L40" s="64"/>
      <c r="M40" s="64"/>
    </row>
    <row r="41" spans="2:13" ht="16.5" thickBot="1" x14ac:dyDescent="0.25">
      <c r="B41" s="149"/>
      <c r="C41" s="150"/>
      <c r="D41" s="151"/>
      <c r="E41" s="143"/>
      <c r="F41" s="141"/>
      <c r="G41" s="164"/>
      <c r="H41" s="143"/>
      <c r="I41" s="144"/>
      <c r="J41" s="144"/>
      <c r="K41" s="62"/>
      <c r="L41" s="64"/>
      <c r="M41" s="64"/>
    </row>
    <row r="42" spans="2:13" ht="63.75" x14ac:dyDescent="0.2">
      <c r="B42" s="133" t="s">
        <v>101</v>
      </c>
      <c r="C42" s="134" t="str">
        <f>ORCAMENTO!F24</f>
        <v>LUMINARIA DE LED PARA ILUMINAÇÃO PÚBLICA, COM POTÊNCIA DE CONSUMO DE 150W E EFICIENCIA 110LM/W, FLUXO TOTAL MÍNIMO 16,500LM,  TEMPERATURA DE COR= 5000K +/- 400K, IRC&gt;70, FP &gt; 0,95, TENSÃO DE ALIMENTAÇÃO ~90 A 277V, COMPOSTA DE BASE PARA INSTALAÇÃO DE RELÉ FOTOELÉTRICO E DISPOSITIVO DE PROTEÇÃO CONTRA DESCARGAS ATMOSFÉRICA-DPS, IP-66,   OU EQUIVALENTE DE ACORDO COM A NBR-15129 E ESTAR EM CONFORMIDADE COM A PORTARIA 20/2017 DO INMETRO</v>
      </c>
      <c r="D42" s="135" t="s">
        <v>20</v>
      </c>
      <c r="E42" s="152">
        <f>SUM(E43:E46)</f>
        <v>47</v>
      </c>
      <c r="F42" s="141"/>
      <c r="G42" s="142"/>
      <c r="H42" s="143"/>
      <c r="I42" s="144"/>
      <c r="J42" s="144"/>
      <c r="K42" s="62"/>
      <c r="L42" s="64"/>
      <c r="M42" s="64"/>
    </row>
    <row r="43" spans="2:13" ht="15.75" x14ac:dyDescent="0.2">
      <c r="B43" s="137"/>
      <c r="C43" s="138" t="s">
        <v>153</v>
      </c>
      <c r="D43" s="139" t="s">
        <v>107</v>
      </c>
      <c r="E43" s="140">
        <v>17</v>
      </c>
      <c r="F43" s="141"/>
      <c r="G43" s="142"/>
      <c r="H43" s="143"/>
      <c r="I43" s="144"/>
      <c r="J43" s="144"/>
      <c r="K43" s="62"/>
      <c r="L43" s="64"/>
      <c r="M43" s="64"/>
    </row>
    <row r="44" spans="2:13" ht="15.75" x14ac:dyDescent="0.2">
      <c r="B44" s="137"/>
      <c r="C44" s="138" t="s">
        <v>154</v>
      </c>
      <c r="D44" s="139" t="s">
        <v>107</v>
      </c>
      <c r="E44" s="140">
        <v>20</v>
      </c>
      <c r="F44" s="141"/>
      <c r="G44" s="142"/>
      <c r="H44" s="143"/>
      <c r="I44" s="144"/>
      <c r="J44" s="144"/>
      <c r="K44" s="62"/>
      <c r="L44" s="64"/>
      <c r="M44" s="64"/>
    </row>
    <row r="45" spans="2:13" ht="15.75" x14ac:dyDescent="0.2">
      <c r="B45" s="137"/>
      <c r="C45" s="138" t="s">
        <v>155</v>
      </c>
      <c r="D45" s="139" t="s">
        <v>107</v>
      </c>
      <c r="E45" s="140">
        <v>8</v>
      </c>
      <c r="F45" s="141"/>
      <c r="G45" s="142"/>
      <c r="H45" s="143"/>
      <c r="I45" s="144"/>
      <c r="J45" s="144"/>
      <c r="K45" s="62"/>
      <c r="L45" s="64"/>
      <c r="M45" s="64"/>
    </row>
    <row r="46" spans="2:13" ht="16.5" thickBot="1" x14ac:dyDescent="0.25">
      <c r="B46" s="145"/>
      <c r="C46" s="146" t="s">
        <v>156</v>
      </c>
      <c r="D46" s="147" t="s">
        <v>107</v>
      </c>
      <c r="E46" s="148">
        <v>2</v>
      </c>
      <c r="F46" s="141"/>
      <c r="G46" s="142"/>
      <c r="H46" s="143"/>
      <c r="I46" s="144"/>
      <c r="J46" s="144"/>
      <c r="K46" s="62"/>
      <c r="L46" s="64"/>
      <c r="M46" s="64"/>
    </row>
    <row r="47" spans="2:13" ht="16.5" thickBot="1" x14ac:dyDescent="0.25">
      <c r="B47" s="149"/>
      <c r="C47" s="150"/>
      <c r="D47" s="151"/>
      <c r="E47" s="143"/>
      <c r="F47" s="141"/>
      <c r="G47" s="142"/>
      <c r="H47" s="143"/>
      <c r="I47" s="144"/>
      <c r="J47" s="144"/>
      <c r="K47" s="62"/>
      <c r="L47" s="64"/>
      <c r="M47" s="64"/>
    </row>
    <row r="48" spans="2:13" ht="25.5" x14ac:dyDescent="0.2">
      <c r="B48" s="133" t="s">
        <v>162</v>
      </c>
      <c r="C48" s="134" t="str">
        <f>ORCAMENTO!F26</f>
        <v>CABO DE COBRE FLEXÍVEL ISOLADO, 16 MM², ANTI-CHAMA 0,6/1,0 KV, PARA CIRCUITOS TERMINAIS - FORNECIMENTO E INSTALAÇÃO. AF_12/2015</v>
      </c>
      <c r="D48" s="165" t="s">
        <v>41</v>
      </c>
      <c r="E48" s="166">
        <f>SUM(E49:E51)</f>
        <v>3975</v>
      </c>
      <c r="F48" s="141"/>
      <c r="G48" s="142"/>
      <c r="H48" s="143"/>
      <c r="I48" s="144"/>
      <c r="J48" s="144"/>
      <c r="K48" s="62"/>
      <c r="L48" s="64"/>
      <c r="M48" s="64"/>
    </row>
    <row r="49" spans="2:13" ht="15.75" x14ac:dyDescent="0.2">
      <c r="B49" s="137"/>
      <c r="C49" s="138" t="s">
        <v>153</v>
      </c>
      <c r="D49" s="139" t="s">
        <v>41</v>
      </c>
      <c r="E49" s="140">
        <v>1499</v>
      </c>
      <c r="F49" s="141"/>
      <c r="G49" s="142"/>
      <c r="H49" s="143"/>
      <c r="I49" s="144"/>
      <c r="J49" s="144"/>
      <c r="K49" s="62"/>
      <c r="L49" s="64"/>
      <c r="M49" s="64"/>
    </row>
    <row r="50" spans="2:13" ht="15.75" x14ac:dyDescent="0.2">
      <c r="B50" s="137"/>
      <c r="C50" s="138" t="s">
        <v>154</v>
      </c>
      <c r="D50" s="139" t="s">
        <v>41</v>
      </c>
      <c r="E50" s="140">
        <v>1760</v>
      </c>
      <c r="F50" s="141"/>
      <c r="G50" s="142"/>
      <c r="H50" s="143"/>
      <c r="I50" s="144"/>
      <c r="J50" s="144"/>
      <c r="K50" s="62"/>
      <c r="L50" s="64"/>
      <c r="M50" s="64"/>
    </row>
    <row r="51" spans="2:13" ht="16.5" thickBot="1" x14ac:dyDescent="0.25">
      <c r="B51" s="145"/>
      <c r="C51" s="138" t="s">
        <v>155</v>
      </c>
      <c r="D51" s="147" t="s">
        <v>41</v>
      </c>
      <c r="E51" s="148">
        <v>716</v>
      </c>
      <c r="F51" s="141"/>
      <c r="G51" s="142"/>
      <c r="H51" s="143"/>
      <c r="I51" s="144"/>
      <c r="J51" s="144"/>
      <c r="K51" s="62"/>
      <c r="L51" s="64"/>
      <c r="M51" s="64"/>
    </row>
    <row r="52" spans="2:13" ht="16.5" thickBot="1" x14ac:dyDescent="0.25">
      <c r="B52" s="149"/>
      <c r="C52" s="150"/>
      <c r="D52" s="151"/>
      <c r="E52" s="143"/>
      <c r="F52" s="141"/>
      <c r="G52" s="142"/>
      <c r="H52" s="143"/>
      <c r="I52" s="144"/>
      <c r="J52" s="144"/>
      <c r="K52" s="62"/>
      <c r="L52" s="64"/>
      <c r="M52" s="64"/>
    </row>
    <row r="53" spans="2:13" ht="25.5" x14ac:dyDescent="0.2">
      <c r="B53" s="133" t="s">
        <v>163</v>
      </c>
      <c r="C53" s="134" t="str">
        <f>ORCAMENTO!F27</f>
        <v>CABO DE COBRE FLEXÍVEL ISOLADO, 10 MM², ANTI-CHAMA 0,6/1,0 KV, PARA CIRCUITOS TERMINAIS - FORNECIMENTO E INSTALAÇÃO. AF_12/2015</v>
      </c>
      <c r="D53" s="135" t="s">
        <v>41</v>
      </c>
      <c r="E53" s="152">
        <f>E54</f>
        <v>154</v>
      </c>
      <c r="F53" s="141"/>
      <c r="G53" s="142"/>
      <c r="H53" s="143"/>
      <c r="I53" s="144"/>
      <c r="J53" s="144"/>
      <c r="K53" s="62"/>
      <c r="L53" s="64"/>
      <c r="M53" s="64"/>
    </row>
    <row r="54" spans="2:13" ht="16.5" thickBot="1" x14ac:dyDescent="0.25">
      <c r="B54" s="145"/>
      <c r="C54" s="146" t="s">
        <v>156</v>
      </c>
      <c r="D54" s="147" t="s">
        <v>41</v>
      </c>
      <c r="E54" s="148">
        <v>154</v>
      </c>
      <c r="F54" s="141"/>
      <c r="G54" s="142"/>
      <c r="H54" s="143"/>
      <c r="I54" s="144"/>
      <c r="J54" s="144"/>
      <c r="K54" s="62"/>
      <c r="L54" s="64"/>
      <c r="M54" s="64"/>
    </row>
    <row r="55" spans="2:13" ht="16.5" thickBot="1" x14ac:dyDescent="0.25">
      <c r="B55" s="149"/>
      <c r="C55" s="150"/>
      <c r="D55" s="151"/>
      <c r="E55" s="143"/>
      <c r="F55" s="141"/>
      <c r="G55" s="142"/>
      <c r="H55" s="143"/>
      <c r="I55" s="144"/>
      <c r="J55" s="144"/>
      <c r="K55" s="62"/>
      <c r="L55" s="64"/>
      <c r="M55" s="64"/>
    </row>
    <row r="56" spans="2:13" ht="30" customHeight="1" x14ac:dyDescent="0.2">
      <c r="B56" s="133" t="s">
        <v>164</v>
      </c>
      <c r="C56" s="134" t="str">
        <f>ORCAMENTO!F29</f>
        <v>ELETRODUTO FLEXÍVEL CORRUGADO, PEAD, DN 50 (1 ½)  - FORNECIMENTO E INSTALAÇÃO. AF_04/2016</v>
      </c>
      <c r="D56" s="135" t="s">
        <v>41</v>
      </c>
      <c r="E56" s="152">
        <f>SUM(E57:E60)</f>
        <v>1430</v>
      </c>
      <c r="F56" s="141"/>
      <c r="G56" s="142"/>
      <c r="H56" s="143"/>
      <c r="I56" s="144"/>
      <c r="J56" s="144"/>
      <c r="K56" s="62"/>
      <c r="L56" s="64"/>
      <c r="M56" s="64"/>
    </row>
    <row r="57" spans="2:13" ht="15.75" x14ac:dyDescent="0.2">
      <c r="B57" s="137"/>
      <c r="C57" s="138" t="s">
        <v>153</v>
      </c>
      <c r="D57" s="139" t="s">
        <v>41</v>
      </c>
      <c r="E57" s="140">
        <v>520</v>
      </c>
      <c r="F57" s="141"/>
      <c r="G57" s="142"/>
      <c r="H57" s="143"/>
      <c r="I57" s="144"/>
      <c r="J57" s="144"/>
      <c r="K57" s="62"/>
      <c r="L57" s="64"/>
      <c r="M57" s="64"/>
    </row>
    <row r="58" spans="2:13" ht="15.75" x14ac:dyDescent="0.2">
      <c r="B58" s="137"/>
      <c r="C58" s="138" t="s">
        <v>154</v>
      </c>
      <c r="D58" s="139" t="s">
        <v>41</v>
      </c>
      <c r="E58" s="140">
        <v>610</v>
      </c>
      <c r="F58" s="141"/>
      <c r="G58" s="142"/>
      <c r="H58" s="143"/>
      <c r="I58" s="144"/>
      <c r="J58" s="144"/>
      <c r="K58" s="62"/>
      <c r="L58" s="64"/>
      <c r="M58" s="64"/>
    </row>
    <row r="59" spans="2:13" ht="15.75" x14ac:dyDescent="0.2">
      <c r="B59" s="137"/>
      <c r="C59" s="138" t="s">
        <v>155</v>
      </c>
      <c r="D59" s="139" t="s">
        <v>41</v>
      </c>
      <c r="E59" s="140">
        <v>250</v>
      </c>
      <c r="F59" s="141"/>
      <c r="G59" s="142"/>
      <c r="H59" s="143"/>
      <c r="I59" s="144"/>
      <c r="J59" s="144"/>
      <c r="K59" s="62"/>
      <c r="L59" s="64"/>
      <c r="M59" s="64"/>
    </row>
    <row r="60" spans="2:13" ht="16.5" thickBot="1" x14ac:dyDescent="0.25">
      <c r="B60" s="145"/>
      <c r="C60" s="146" t="s">
        <v>156</v>
      </c>
      <c r="D60" s="147" t="s">
        <v>41</v>
      </c>
      <c r="E60" s="148">
        <v>50</v>
      </c>
      <c r="F60" s="141"/>
      <c r="G60" s="142"/>
      <c r="H60" s="143"/>
      <c r="I60" s="144"/>
      <c r="J60" s="144"/>
      <c r="K60" s="62"/>
      <c r="L60" s="64"/>
      <c r="M60" s="64"/>
    </row>
    <row r="61" spans="2:13" ht="16.5" thickBot="1" x14ac:dyDescent="0.25">
      <c r="B61" s="149"/>
      <c r="C61" s="150"/>
      <c r="D61" s="151"/>
      <c r="E61" s="143"/>
      <c r="F61" s="141"/>
      <c r="G61" s="142"/>
      <c r="H61" s="143"/>
      <c r="I61" s="144"/>
      <c r="J61" s="144"/>
      <c r="K61" s="62"/>
      <c r="L61" s="64"/>
      <c r="M61" s="64"/>
    </row>
    <row r="62" spans="2:13" ht="25.5" x14ac:dyDescent="0.2">
      <c r="B62" s="133" t="s">
        <v>165</v>
      </c>
      <c r="C62" s="134" t="str">
        <f>ORCAMENTO!F30</f>
        <v>CAIXA ENTERRADA ELÉTRICA RETANGULAR, EM ALVENARIA COM TIJOLOS CERÂMICOS MACIÇOS, FUNDO COM BRITA, DIMENSÕES INTERNAS: 0,3X0,3X0,3 M. AF_12/2020</v>
      </c>
      <c r="D62" s="135" t="s">
        <v>20</v>
      </c>
      <c r="E62" s="152">
        <f>SUM(E63:E66)</f>
        <v>47</v>
      </c>
      <c r="F62" s="141"/>
      <c r="G62" s="142"/>
      <c r="H62" s="143"/>
      <c r="I62" s="144"/>
      <c r="J62" s="144"/>
      <c r="K62" s="62"/>
      <c r="L62" s="64"/>
      <c r="M62" s="64"/>
    </row>
    <row r="63" spans="2:13" ht="15.75" x14ac:dyDescent="0.2">
      <c r="B63" s="137"/>
      <c r="C63" s="138" t="s">
        <v>116</v>
      </c>
      <c r="D63" s="139" t="s">
        <v>20</v>
      </c>
      <c r="E63" s="140">
        <v>17</v>
      </c>
      <c r="F63" s="141"/>
      <c r="G63" s="142"/>
      <c r="H63" s="143"/>
      <c r="I63" s="144"/>
      <c r="J63" s="144"/>
      <c r="K63" s="62"/>
      <c r="L63" s="64"/>
      <c r="M63" s="64"/>
    </row>
    <row r="64" spans="2:13" ht="15.75" x14ac:dyDescent="0.2">
      <c r="B64" s="137"/>
      <c r="C64" s="138" t="s">
        <v>154</v>
      </c>
      <c r="D64" s="139" t="s">
        <v>20</v>
      </c>
      <c r="E64" s="140">
        <v>20</v>
      </c>
      <c r="F64" s="141"/>
      <c r="G64" s="142"/>
      <c r="H64" s="143"/>
      <c r="I64" s="144"/>
      <c r="J64" s="144"/>
      <c r="K64" s="62"/>
      <c r="L64" s="64"/>
      <c r="M64" s="64"/>
    </row>
    <row r="65" spans="2:13" ht="15.75" x14ac:dyDescent="0.2">
      <c r="B65" s="137"/>
      <c r="C65" s="138" t="s">
        <v>155</v>
      </c>
      <c r="D65" s="139" t="s">
        <v>20</v>
      </c>
      <c r="E65" s="140">
        <v>8</v>
      </c>
      <c r="F65" s="141"/>
      <c r="G65" s="142"/>
      <c r="H65" s="143"/>
      <c r="I65" s="144"/>
      <c r="J65" s="144"/>
      <c r="K65" s="62"/>
      <c r="L65" s="64"/>
      <c r="M65" s="64"/>
    </row>
    <row r="66" spans="2:13" ht="16.5" thickBot="1" x14ac:dyDescent="0.25">
      <c r="B66" s="145"/>
      <c r="C66" s="146" t="s">
        <v>156</v>
      </c>
      <c r="D66" s="147" t="s">
        <v>20</v>
      </c>
      <c r="E66" s="148">
        <v>2</v>
      </c>
      <c r="F66" s="141"/>
      <c r="G66" s="142"/>
      <c r="H66" s="143"/>
      <c r="I66" s="144"/>
      <c r="J66" s="144"/>
      <c r="K66" s="62"/>
      <c r="L66" s="64"/>
      <c r="M66" s="64"/>
    </row>
    <row r="67" spans="2:13" ht="16.5" thickBot="1" x14ac:dyDescent="0.25">
      <c r="B67" s="149"/>
      <c r="C67" s="163"/>
      <c r="D67" s="151"/>
      <c r="E67" s="143"/>
      <c r="F67" s="141"/>
      <c r="G67" s="142"/>
      <c r="H67" s="143"/>
      <c r="I67" s="144"/>
      <c r="J67" s="144"/>
      <c r="K67" s="62"/>
      <c r="L67" s="64"/>
      <c r="M67" s="64"/>
    </row>
    <row r="68" spans="2:13" x14ac:dyDescent="0.2">
      <c r="B68" s="153" t="s">
        <v>166</v>
      </c>
      <c r="C68" s="134" t="str">
        <f>ORCAMENTO!F31</f>
        <v>ESCAVAÇÃO MANUAL DE VALA COM PROFUNDIDADE MENOR OU IGUAL A 1,30 M. AF_ 02/2021</v>
      </c>
      <c r="D68" s="135" t="s">
        <v>158</v>
      </c>
      <c r="E68" s="154" t="s">
        <v>167</v>
      </c>
      <c r="F68" s="155" t="s">
        <v>168</v>
      </c>
      <c r="G68" s="155" t="s">
        <v>119</v>
      </c>
      <c r="H68" s="167">
        <f>SUM(H69:H73)</f>
        <v>131.71</v>
      </c>
      <c r="I68" s="61"/>
      <c r="J68" s="62"/>
      <c r="K68" s="61"/>
      <c r="L68" s="59"/>
      <c r="M68" s="63"/>
    </row>
    <row r="69" spans="2:13" ht="15.75" x14ac:dyDescent="0.2">
      <c r="B69" s="137"/>
      <c r="C69" s="138" t="s">
        <v>153</v>
      </c>
      <c r="D69" s="139" t="s">
        <v>158</v>
      </c>
      <c r="E69" s="187">
        <v>520</v>
      </c>
      <c r="F69" s="188">
        <v>0.3</v>
      </c>
      <c r="G69" s="189">
        <v>0.3</v>
      </c>
      <c r="H69" s="190">
        <f>E69*F69*G69</f>
        <v>46.8</v>
      </c>
      <c r="I69" s="144"/>
      <c r="J69" s="144"/>
      <c r="K69" s="62"/>
      <c r="L69" s="64"/>
      <c r="M69" s="64"/>
    </row>
    <row r="70" spans="2:13" ht="15.75" x14ac:dyDescent="0.2">
      <c r="B70" s="137"/>
      <c r="C70" s="138" t="s">
        <v>154</v>
      </c>
      <c r="D70" s="139" t="s">
        <v>158</v>
      </c>
      <c r="E70" s="187">
        <v>610</v>
      </c>
      <c r="F70" s="188">
        <v>0.3</v>
      </c>
      <c r="G70" s="189">
        <v>0.3</v>
      </c>
      <c r="H70" s="190">
        <f>E70*F70*G70</f>
        <v>54.9</v>
      </c>
      <c r="I70" s="144"/>
      <c r="J70" s="144"/>
      <c r="K70" s="62"/>
      <c r="L70" s="64"/>
      <c r="M70" s="64"/>
    </row>
    <row r="71" spans="2:13" ht="15.75" x14ac:dyDescent="0.2">
      <c r="B71" s="137"/>
      <c r="C71" s="138" t="s">
        <v>155</v>
      </c>
      <c r="D71" s="139" t="s">
        <v>158</v>
      </c>
      <c r="E71" s="187">
        <v>250</v>
      </c>
      <c r="F71" s="188">
        <v>0.3</v>
      </c>
      <c r="G71" s="189">
        <v>0.3</v>
      </c>
      <c r="H71" s="190">
        <f>E71*F71*G71</f>
        <v>22.5</v>
      </c>
      <c r="I71" s="144"/>
      <c r="J71" s="144"/>
      <c r="K71" s="62"/>
      <c r="L71" s="64"/>
      <c r="M71" s="64"/>
    </row>
    <row r="72" spans="2:13" ht="15.75" x14ac:dyDescent="0.2">
      <c r="B72" s="137"/>
      <c r="C72" s="138" t="s">
        <v>156</v>
      </c>
      <c r="D72" s="139" t="s">
        <v>158</v>
      </c>
      <c r="E72" s="187">
        <v>50</v>
      </c>
      <c r="F72" s="188">
        <v>0.3</v>
      </c>
      <c r="G72" s="189">
        <v>0.3</v>
      </c>
      <c r="H72" s="190">
        <f>E72*F72*G72</f>
        <v>4.5</v>
      </c>
      <c r="I72" s="144"/>
      <c r="J72" s="144"/>
      <c r="K72" s="62"/>
      <c r="L72" s="64"/>
      <c r="M72" s="64"/>
    </row>
    <row r="73" spans="2:13" ht="16.5" thickBot="1" x14ac:dyDescent="0.25">
      <c r="B73" s="145"/>
      <c r="C73" s="146" t="s">
        <v>179</v>
      </c>
      <c r="D73" s="147" t="s">
        <v>158</v>
      </c>
      <c r="E73" s="191">
        <v>0.4</v>
      </c>
      <c r="F73" s="192">
        <v>0.4</v>
      </c>
      <c r="G73" s="193">
        <v>0.4</v>
      </c>
      <c r="H73" s="194">
        <f>E73*F73*G73*47</f>
        <v>3.01</v>
      </c>
      <c r="I73" s="144"/>
      <c r="J73" s="144"/>
      <c r="K73" s="62"/>
      <c r="L73" s="64"/>
      <c r="M73" s="64"/>
    </row>
    <row r="74" spans="2:13" ht="16.5" thickBot="1" x14ac:dyDescent="0.25">
      <c r="B74" s="149"/>
      <c r="C74" s="150"/>
      <c r="D74" s="151"/>
      <c r="E74" s="143"/>
      <c r="F74" s="141"/>
      <c r="G74" s="142"/>
      <c r="H74" s="143"/>
      <c r="I74" s="144"/>
      <c r="J74" s="144"/>
      <c r="K74" s="62"/>
      <c r="L74" s="64"/>
      <c r="M74" s="64"/>
    </row>
    <row r="75" spans="2:13" ht="15.75" customHeight="1" x14ac:dyDescent="0.2">
      <c r="B75" s="133" t="s">
        <v>169</v>
      </c>
      <c r="C75" s="134" t="str">
        <f>ORCAMENTO!F32</f>
        <v>REATERRO MANUAL APILOADO COM SOQUETE. AF_10/2017</v>
      </c>
      <c r="D75" s="135" t="s">
        <v>158</v>
      </c>
      <c r="E75" s="154" t="s">
        <v>183</v>
      </c>
      <c r="F75" s="155" t="s">
        <v>168</v>
      </c>
      <c r="G75" s="155" t="s">
        <v>119</v>
      </c>
      <c r="H75" s="167">
        <f>SUM(H76:H80)</f>
        <v>128.75</v>
      </c>
      <c r="I75" s="144"/>
      <c r="J75" s="144"/>
      <c r="K75" s="62"/>
      <c r="L75" s="64"/>
      <c r="M75" s="64"/>
    </row>
    <row r="76" spans="2:13" ht="15.75" x14ac:dyDescent="0.2">
      <c r="B76" s="137"/>
      <c r="C76" s="138" t="s">
        <v>153</v>
      </c>
      <c r="D76" s="139" t="s">
        <v>158</v>
      </c>
      <c r="E76" s="187">
        <v>520</v>
      </c>
      <c r="F76" s="188">
        <v>0.3</v>
      </c>
      <c r="G76" s="189">
        <v>0.3</v>
      </c>
      <c r="H76" s="190">
        <f>E76*F76*G76</f>
        <v>46.8</v>
      </c>
      <c r="I76" s="144"/>
      <c r="J76" s="144"/>
      <c r="K76" s="62"/>
      <c r="L76" s="64"/>
      <c r="M76" s="64"/>
    </row>
    <row r="77" spans="2:13" ht="15.75" x14ac:dyDescent="0.2">
      <c r="B77" s="137"/>
      <c r="C77" s="138" t="s">
        <v>154</v>
      </c>
      <c r="D77" s="139" t="s">
        <v>158</v>
      </c>
      <c r="E77" s="187">
        <v>610</v>
      </c>
      <c r="F77" s="188">
        <v>0.3</v>
      </c>
      <c r="G77" s="189">
        <v>0.3</v>
      </c>
      <c r="H77" s="190">
        <f>E77*F77*G77</f>
        <v>54.9</v>
      </c>
      <c r="I77" s="144"/>
      <c r="J77" s="144"/>
      <c r="K77" s="62"/>
      <c r="L77" s="64"/>
      <c r="M77" s="64"/>
    </row>
    <row r="78" spans="2:13" ht="15.75" x14ac:dyDescent="0.2">
      <c r="B78" s="137"/>
      <c r="C78" s="138" t="s">
        <v>155</v>
      </c>
      <c r="D78" s="139" t="s">
        <v>158</v>
      </c>
      <c r="E78" s="187">
        <v>250</v>
      </c>
      <c r="F78" s="188">
        <v>0.3</v>
      </c>
      <c r="G78" s="189">
        <v>0.3</v>
      </c>
      <c r="H78" s="190">
        <f>E78*F78*G78</f>
        <v>22.5</v>
      </c>
      <c r="I78" s="144"/>
      <c r="J78" s="144"/>
      <c r="K78" s="62"/>
      <c r="L78" s="64"/>
      <c r="M78" s="64"/>
    </row>
    <row r="79" spans="2:13" ht="15.75" x14ac:dyDescent="0.2">
      <c r="B79" s="137"/>
      <c r="C79" s="138" t="s">
        <v>156</v>
      </c>
      <c r="D79" s="139" t="s">
        <v>158</v>
      </c>
      <c r="E79" s="187">
        <v>50</v>
      </c>
      <c r="F79" s="188">
        <v>0.3</v>
      </c>
      <c r="G79" s="189">
        <v>0.3</v>
      </c>
      <c r="H79" s="190">
        <f>E79*F79*G79</f>
        <v>4.5</v>
      </c>
      <c r="I79" s="144"/>
      <c r="J79" s="144"/>
      <c r="K79" s="62"/>
      <c r="L79" s="64"/>
      <c r="M79" s="64"/>
    </row>
    <row r="80" spans="2:13" ht="16.5" thickBot="1" x14ac:dyDescent="0.25">
      <c r="B80" s="145"/>
      <c r="C80" s="146" t="s">
        <v>180</v>
      </c>
      <c r="D80" s="147" t="s">
        <v>158</v>
      </c>
      <c r="E80" s="191">
        <v>0.1</v>
      </c>
      <c r="F80" s="192">
        <v>0.1</v>
      </c>
      <c r="G80" s="193">
        <v>0.1</v>
      </c>
      <c r="H80" s="194">
        <f>E80*F80*G80*47</f>
        <v>0.05</v>
      </c>
      <c r="I80" s="144"/>
      <c r="J80" s="144"/>
      <c r="K80" s="62"/>
      <c r="L80" s="64"/>
      <c r="M80" s="64"/>
    </row>
    <row r="81" spans="2:13" ht="16.5" thickBot="1" x14ac:dyDescent="0.25">
      <c r="B81" s="149"/>
      <c r="C81" s="150"/>
      <c r="D81" s="151"/>
      <c r="E81" s="143"/>
      <c r="F81" s="141"/>
      <c r="G81" s="142"/>
      <c r="H81" s="143"/>
      <c r="I81" s="144"/>
      <c r="J81" s="144"/>
      <c r="K81" s="62"/>
      <c r="L81" s="64"/>
      <c r="M81" s="64"/>
    </row>
    <row r="82" spans="2:13" ht="15.75" x14ac:dyDescent="0.2">
      <c r="B82" s="133" t="s">
        <v>170</v>
      </c>
      <c r="C82" s="134" t="str">
        <f>ORCAMENTO!F33</f>
        <v>HASTE DE ATERRAMENTO 3/4  PARA SPDA - FORNECIMENTO E INSTALAÇÃO. AF_12/2017</v>
      </c>
      <c r="D82" s="135" t="s">
        <v>20</v>
      </c>
      <c r="E82" s="152">
        <f>SUM(E83:E86)</f>
        <v>47</v>
      </c>
      <c r="F82" s="141"/>
      <c r="G82" s="142"/>
      <c r="H82" s="143"/>
      <c r="I82" s="144"/>
      <c r="J82" s="144"/>
      <c r="K82" s="62"/>
      <c r="L82" s="64"/>
      <c r="M82" s="64"/>
    </row>
    <row r="83" spans="2:13" ht="15.75" x14ac:dyDescent="0.2">
      <c r="B83" s="137"/>
      <c r="C83" s="138" t="s">
        <v>153</v>
      </c>
      <c r="D83" s="139" t="s">
        <v>20</v>
      </c>
      <c r="E83" s="140">
        <v>17</v>
      </c>
      <c r="F83" s="141"/>
      <c r="G83" s="142"/>
      <c r="H83" s="143"/>
      <c r="I83" s="144"/>
      <c r="J83" s="144"/>
      <c r="K83" s="62"/>
      <c r="L83" s="64"/>
      <c r="M83" s="64"/>
    </row>
    <row r="84" spans="2:13" ht="15.75" x14ac:dyDescent="0.2">
      <c r="B84" s="137"/>
      <c r="C84" s="138" t="s">
        <v>154</v>
      </c>
      <c r="D84" s="139" t="s">
        <v>20</v>
      </c>
      <c r="E84" s="140">
        <v>20</v>
      </c>
      <c r="F84" s="141"/>
      <c r="G84" s="142"/>
      <c r="H84" s="143"/>
      <c r="I84" s="144"/>
      <c r="J84" s="144"/>
      <c r="K84" s="62"/>
      <c r="L84" s="64"/>
      <c r="M84" s="64"/>
    </row>
    <row r="85" spans="2:13" ht="15.75" x14ac:dyDescent="0.2">
      <c r="B85" s="137"/>
      <c r="C85" s="138" t="s">
        <v>155</v>
      </c>
      <c r="D85" s="139" t="s">
        <v>20</v>
      </c>
      <c r="E85" s="140">
        <v>8</v>
      </c>
      <c r="F85" s="141"/>
      <c r="G85" s="142"/>
      <c r="H85" s="143"/>
      <c r="I85" s="144"/>
      <c r="J85" s="144"/>
      <c r="K85" s="62"/>
      <c r="L85" s="64"/>
      <c r="M85" s="64"/>
    </row>
    <row r="86" spans="2:13" ht="16.5" thickBot="1" x14ac:dyDescent="0.25">
      <c r="B86" s="145"/>
      <c r="C86" s="146" t="s">
        <v>156</v>
      </c>
      <c r="D86" s="147" t="s">
        <v>20</v>
      </c>
      <c r="E86" s="148">
        <v>2</v>
      </c>
      <c r="F86" s="141"/>
      <c r="G86" s="142"/>
      <c r="H86" s="143"/>
      <c r="I86" s="144"/>
      <c r="J86" s="144"/>
      <c r="K86" s="62"/>
      <c r="L86" s="64"/>
      <c r="M86" s="64"/>
    </row>
    <row r="87" spans="2:13" ht="16.5" thickBot="1" x14ac:dyDescent="0.25">
      <c r="B87" s="149"/>
      <c r="C87" s="150"/>
      <c r="D87" s="151"/>
      <c r="E87" s="143"/>
      <c r="F87" s="141"/>
      <c r="G87" s="142"/>
      <c r="H87" s="143"/>
      <c r="I87" s="144"/>
      <c r="J87" s="144"/>
      <c r="K87" s="62"/>
      <c r="L87" s="64"/>
      <c r="M87" s="64"/>
    </row>
    <row r="88" spans="2:13" ht="15.75" x14ac:dyDescent="0.2">
      <c r="B88" s="133" t="s">
        <v>171</v>
      </c>
      <c r="C88" s="134" t="str">
        <f>ORCAMENTO!F35</f>
        <v>CONTATOR TRIPOLAR I NOMINAL 38A - FORNECIMENTO E INSTALAÇÃO. AF_10/2020</v>
      </c>
      <c r="D88" s="135" t="s">
        <v>20</v>
      </c>
      <c r="E88" s="152">
        <f>SUM(E89:E91)</f>
        <v>3</v>
      </c>
      <c r="F88" s="141"/>
      <c r="G88" s="142"/>
      <c r="H88" s="143"/>
      <c r="I88" s="144"/>
      <c r="J88" s="144"/>
      <c r="K88" s="62"/>
      <c r="L88" s="64"/>
      <c r="M88" s="64"/>
    </row>
    <row r="89" spans="2:13" ht="15.75" x14ac:dyDescent="0.2">
      <c r="B89" s="137"/>
      <c r="C89" s="138" t="s">
        <v>153</v>
      </c>
      <c r="D89" s="139" t="s">
        <v>20</v>
      </c>
      <c r="E89" s="140">
        <v>1</v>
      </c>
      <c r="F89" s="141"/>
      <c r="G89" s="142"/>
      <c r="H89" s="143"/>
      <c r="I89" s="144"/>
      <c r="J89" s="144"/>
      <c r="K89" s="62"/>
      <c r="L89" s="64"/>
      <c r="M89" s="64"/>
    </row>
    <row r="90" spans="2:13" ht="15.75" x14ac:dyDescent="0.2">
      <c r="B90" s="137"/>
      <c r="C90" s="138" t="s">
        <v>154</v>
      </c>
      <c r="D90" s="139" t="s">
        <v>20</v>
      </c>
      <c r="E90" s="140">
        <v>1</v>
      </c>
      <c r="F90" s="141"/>
      <c r="G90" s="142"/>
      <c r="H90" s="143"/>
      <c r="I90" s="144"/>
      <c r="J90" s="144"/>
      <c r="K90" s="62"/>
      <c r="L90" s="64"/>
      <c r="M90" s="64"/>
    </row>
    <row r="91" spans="2:13" ht="16.5" thickBot="1" x14ac:dyDescent="0.25">
      <c r="B91" s="145"/>
      <c r="C91" s="138" t="s">
        <v>155</v>
      </c>
      <c r="D91" s="147" t="s">
        <v>20</v>
      </c>
      <c r="E91" s="148">
        <v>1</v>
      </c>
      <c r="F91" s="141"/>
      <c r="G91" s="142"/>
      <c r="H91" s="143"/>
      <c r="I91" s="144"/>
      <c r="J91" s="144"/>
      <c r="K91" s="62"/>
      <c r="L91" s="64"/>
      <c r="M91" s="64"/>
    </row>
    <row r="92" spans="2:13" ht="15.75" thickBot="1" x14ac:dyDescent="0.25">
      <c r="B92" s="168"/>
      <c r="C92" s="121"/>
      <c r="D92" s="121"/>
      <c r="E92" s="121"/>
      <c r="F92" s="121"/>
      <c r="G92" s="121"/>
      <c r="H92" s="121"/>
      <c r="I92" s="89"/>
      <c r="J92" s="89"/>
      <c r="K92" s="89"/>
    </row>
    <row r="93" spans="2:13" x14ac:dyDescent="0.2">
      <c r="B93" s="133" t="s">
        <v>172</v>
      </c>
      <c r="C93" s="134" t="str">
        <f>ORCAMENTO!F36</f>
        <v>CONTATOR TRIPOLAR I NOMINAL 22A - FORNECIMENTO E INSTALAÇÃO. AF_10/2020</v>
      </c>
      <c r="D93" s="135" t="s">
        <v>41</v>
      </c>
      <c r="E93" s="152">
        <f>E94</f>
        <v>2</v>
      </c>
      <c r="F93" s="121"/>
      <c r="G93" s="121"/>
      <c r="H93" s="121"/>
      <c r="I93" s="89"/>
      <c r="J93" s="89"/>
      <c r="K93" s="89"/>
    </row>
    <row r="94" spans="2:13" ht="15.75" thickBot="1" x14ac:dyDescent="0.25">
      <c r="B94" s="145"/>
      <c r="C94" s="146" t="s">
        <v>156</v>
      </c>
      <c r="D94" s="147" t="s">
        <v>41</v>
      </c>
      <c r="E94" s="148">
        <v>2</v>
      </c>
      <c r="F94" s="121"/>
      <c r="G94" s="121"/>
      <c r="H94" s="121"/>
      <c r="I94" s="89"/>
      <c r="J94" s="89"/>
      <c r="K94" s="89"/>
    </row>
    <row r="95" spans="2:13" ht="15.75" thickBot="1" x14ac:dyDescent="0.25">
      <c r="B95" s="168"/>
      <c r="C95" s="121"/>
      <c r="D95" s="121"/>
      <c r="E95" s="121"/>
      <c r="F95" s="121"/>
      <c r="G95" s="121"/>
      <c r="H95" s="121"/>
      <c r="I95" s="89"/>
      <c r="J95" s="89"/>
      <c r="K95" s="89"/>
    </row>
    <row r="96" spans="2:13" x14ac:dyDescent="0.2">
      <c r="B96" s="133" t="s">
        <v>173</v>
      </c>
      <c r="C96" s="134" t="str">
        <f>ORCAMENTO!F37</f>
        <v>FITA ISOLANTE DE BORRACHA AUTOFUSAO, USO ATE 69 KV (ALTA TENSAO)</v>
      </c>
      <c r="D96" s="135" t="s">
        <v>41</v>
      </c>
      <c r="E96" s="152">
        <f>SUM(E97:E100)</f>
        <v>60</v>
      </c>
      <c r="F96" s="121"/>
      <c r="G96" s="121"/>
      <c r="H96" s="121"/>
      <c r="I96" s="89"/>
      <c r="J96" s="89"/>
      <c r="K96" s="89"/>
    </row>
    <row r="97" spans="2:16" x14ac:dyDescent="0.2">
      <c r="B97" s="137"/>
      <c r="C97" s="138" t="s">
        <v>153</v>
      </c>
      <c r="D97" s="139" t="s">
        <v>41</v>
      </c>
      <c r="E97" s="140">
        <v>20</v>
      </c>
      <c r="F97" s="121"/>
      <c r="G97" s="121"/>
      <c r="H97" s="121"/>
      <c r="I97" s="89"/>
      <c r="J97" s="89"/>
      <c r="K97" s="89"/>
    </row>
    <row r="98" spans="2:16" x14ac:dyDescent="0.2">
      <c r="B98" s="137"/>
      <c r="C98" s="138" t="s">
        <v>154</v>
      </c>
      <c r="D98" s="139" t="s">
        <v>41</v>
      </c>
      <c r="E98" s="140">
        <v>20</v>
      </c>
      <c r="F98" s="121"/>
      <c r="G98" s="121"/>
      <c r="H98" s="121"/>
      <c r="I98" s="89"/>
      <c r="J98" s="89"/>
      <c r="K98" s="89"/>
    </row>
    <row r="99" spans="2:16" x14ac:dyDescent="0.2">
      <c r="B99" s="137"/>
      <c r="C99" s="138" t="s">
        <v>155</v>
      </c>
      <c r="D99" s="139" t="s">
        <v>41</v>
      </c>
      <c r="E99" s="140">
        <v>10</v>
      </c>
      <c r="F99" s="121"/>
      <c r="G99" s="121"/>
      <c r="H99" s="121"/>
      <c r="I99" s="89"/>
      <c r="J99" s="89"/>
      <c r="K99" s="89"/>
    </row>
    <row r="100" spans="2:16" ht="15.75" thickBot="1" x14ac:dyDescent="0.25">
      <c r="B100" s="145"/>
      <c r="C100" s="146" t="s">
        <v>117</v>
      </c>
      <c r="D100" s="147" t="s">
        <v>41</v>
      </c>
      <c r="E100" s="148">
        <v>10</v>
      </c>
      <c r="F100" s="121"/>
      <c r="G100" s="121"/>
      <c r="H100" s="121"/>
      <c r="I100" s="89"/>
      <c r="J100" s="89"/>
      <c r="K100" s="89"/>
    </row>
    <row r="101" spans="2:16" ht="15.75" thickBot="1" x14ac:dyDescent="0.25">
      <c r="B101" s="168"/>
      <c r="C101" s="121"/>
      <c r="D101" s="121"/>
      <c r="E101" s="121"/>
      <c r="F101" s="121"/>
      <c r="G101" s="121"/>
      <c r="H101" s="169"/>
      <c r="I101" s="61"/>
      <c r="J101" s="62"/>
      <c r="K101" s="61"/>
      <c r="L101" s="59"/>
      <c r="M101" s="63"/>
    </row>
    <row r="102" spans="2:16" ht="25.5" x14ac:dyDescent="0.2">
      <c r="B102" s="133" t="s">
        <v>174</v>
      </c>
      <c r="C102" s="134" t="str">
        <f>ORCAMENTO!F38</f>
        <v>RELÉ FOTOELÉTRICO PARA COMANDO DE ILUMINAÇÃO EXTERNA 1000 W - FORNECIMENTO E INSTALAÇÃO. AF_08/2020</v>
      </c>
      <c r="D102" s="135" t="s">
        <v>20</v>
      </c>
      <c r="E102" s="152">
        <f>SUM(E103:E106)</f>
        <v>5</v>
      </c>
      <c r="F102" s="121"/>
      <c r="G102" s="121"/>
      <c r="H102" s="121"/>
      <c r="I102" s="89"/>
      <c r="J102" s="89"/>
      <c r="K102" s="89"/>
    </row>
    <row r="103" spans="2:16" x14ac:dyDescent="0.2">
      <c r="B103" s="137"/>
      <c r="C103" s="138" t="s">
        <v>153</v>
      </c>
      <c r="D103" s="139" t="s">
        <v>20</v>
      </c>
      <c r="E103" s="140">
        <v>1</v>
      </c>
      <c r="F103" s="121"/>
      <c r="G103" s="121"/>
      <c r="H103" s="121"/>
      <c r="I103" s="89"/>
      <c r="J103" s="89"/>
      <c r="K103" s="89"/>
    </row>
    <row r="104" spans="2:16" x14ac:dyDescent="0.2">
      <c r="B104" s="137"/>
      <c r="C104" s="138" t="s">
        <v>154</v>
      </c>
      <c r="D104" s="139" t="s">
        <v>20</v>
      </c>
      <c r="E104" s="140">
        <v>2</v>
      </c>
      <c r="F104" s="121"/>
      <c r="G104" s="121"/>
      <c r="H104" s="121"/>
      <c r="I104" s="89"/>
      <c r="J104" s="89"/>
      <c r="K104" s="89"/>
    </row>
    <row r="105" spans="2:16" x14ac:dyDescent="0.2">
      <c r="B105" s="137"/>
      <c r="C105" s="138" t="s">
        <v>155</v>
      </c>
      <c r="D105" s="139" t="s">
        <v>20</v>
      </c>
      <c r="E105" s="140">
        <v>1</v>
      </c>
      <c r="F105" s="121"/>
      <c r="G105" s="121"/>
      <c r="H105" s="121"/>
      <c r="I105" s="89"/>
      <c r="J105" s="89"/>
      <c r="K105" s="89"/>
    </row>
    <row r="106" spans="2:16" ht="15.75" thickBot="1" x14ac:dyDescent="0.25">
      <c r="B106" s="145"/>
      <c r="C106" s="146" t="s">
        <v>156</v>
      </c>
      <c r="D106" s="147" t="s">
        <v>20</v>
      </c>
      <c r="E106" s="148">
        <v>1</v>
      </c>
      <c r="F106" s="121"/>
      <c r="G106" s="121"/>
      <c r="H106" s="121"/>
      <c r="I106" s="89"/>
      <c r="J106" s="89"/>
      <c r="K106" s="62"/>
      <c r="L106" s="62"/>
    </row>
    <row r="107" spans="2:16" ht="15.75" thickBot="1" x14ac:dyDescent="0.25">
      <c r="B107" s="168"/>
      <c r="C107" s="121"/>
      <c r="D107" s="121"/>
      <c r="E107" s="121"/>
      <c r="F107" s="121"/>
      <c r="G107" s="121"/>
      <c r="H107" s="121"/>
      <c r="I107" s="89"/>
      <c r="J107" s="89"/>
      <c r="K107" s="62"/>
      <c r="L107" s="62"/>
    </row>
    <row r="108" spans="2:16" ht="25.5" x14ac:dyDescent="0.2">
      <c r="B108" s="133" t="s">
        <v>175</v>
      </c>
      <c r="C108" s="134" t="str">
        <f>ORCAMENTO!F39</f>
        <v>ENTRADA DE ENERGIA ELÉTRICA, AÉREA, TRIFÁSICA, COM CAIXA DE EMBUTIR, CABO DE 16 MM2 E DISJUNTOR DIN 50A (NÃO INCLUSO O POSTE DE CONCRETO). AF_07/2020</v>
      </c>
      <c r="D108" s="135" t="s">
        <v>20</v>
      </c>
      <c r="E108" s="152">
        <f>SUM(E109:E112)</f>
        <v>5</v>
      </c>
      <c r="F108" s="121"/>
      <c r="G108" s="121"/>
      <c r="H108" s="121"/>
      <c r="I108" s="89"/>
      <c r="J108" s="89"/>
      <c r="K108" s="62"/>
      <c r="L108" s="62"/>
    </row>
    <row r="109" spans="2:16" x14ac:dyDescent="0.2">
      <c r="B109" s="137"/>
      <c r="C109" s="138" t="s">
        <v>153</v>
      </c>
      <c r="D109" s="139" t="s">
        <v>20</v>
      </c>
      <c r="E109" s="140">
        <v>1</v>
      </c>
      <c r="F109" s="121"/>
      <c r="G109" s="121"/>
      <c r="H109" s="121"/>
      <c r="I109" s="89"/>
      <c r="J109" s="89"/>
      <c r="K109" s="62"/>
      <c r="L109" s="62"/>
    </row>
    <row r="110" spans="2:16" s="65" customFormat="1" x14ac:dyDescent="0.2">
      <c r="B110" s="137"/>
      <c r="C110" s="138" t="s">
        <v>154</v>
      </c>
      <c r="D110" s="139" t="s">
        <v>20</v>
      </c>
      <c r="E110" s="140">
        <v>2</v>
      </c>
      <c r="F110" s="121"/>
      <c r="G110" s="121"/>
      <c r="H110" s="170"/>
      <c r="M110" s="62"/>
      <c r="N110" s="62"/>
      <c r="O110" s="62"/>
      <c r="P110" s="62"/>
    </row>
    <row r="111" spans="2:16" s="65" customFormat="1" ht="14.45" customHeight="1" x14ac:dyDescent="0.2">
      <c r="B111" s="137"/>
      <c r="C111" s="138" t="s">
        <v>155</v>
      </c>
      <c r="D111" s="139" t="s">
        <v>20</v>
      </c>
      <c r="E111" s="140">
        <v>1</v>
      </c>
      <c r="F111" s="121"/>
      <c r="G111" s="121"/>
      <c r="H111" s="171"/>
      <c r="I111" s="66"/>
      <c r="J111" s="66"/>
      <c r="K111" s="66"/>
      <c r="L111" s="66"/>
      <c r="M111" s="66"/>
      <c r="N111" s="66"/>
      <c r="O111" s="66"/>
      <c r="P111" s="62"/>
    </row>
    <row r="112" spans="2:16" s="65" customFormat="1" ht="15.75" thickBot="1" x14ac:dyDescent="0.25">
      <c r="B112" s="145"/>
      <c r="C112" s="146" t="s">
        <v>156</v>
      </c>
      <c r="D112" s="147" t="s">
        <v>20</v>
      </c>
      <c r="E112" s="148">
        <v>1</v>
      </c>
      <c r="F112" s="121"/>
      <c r="G112" s="121"/>
      <c r="H112" s="171"/>
      <c r="I112" s="66"/>
      <c r="J112" s="66"/>
      <c r="K112" s="66"/>
      <c r="L112" s="66"/>
      <c r="M112" s="66"/>
      <c r="N112" s="66"/>
      <c r="O112" s="66"/>
      <c r="P112" s="62"/>
    </row>
    <row r="113" spans="2:16" s="65" customFormat="1" ht="15.75" thickBot="1" x14ac:dyDescent="0.25">
      <c r="B113" s="168"/>
      <c r="C113" s="121"/>
      <c r="D113" s="121"/>
      <c r="E113" s="121"/>
      <c r="F113" s="121"/>
      <c r="G113" s="121"/>
      <c r="H113" s="171"/>
      <c r="I113" s="66"/>
      <c r="J113" s="66"/>
      <c r="K113" s="66"/>
      <c r="L113" s="66"/>
      <c r="M113" s="66"/>
      <c r="N113" s="66"/>
      <c r="O113" s="66"/>
      <c r="P113" s="62"/>
    </row>
    <row r="114" spans="2:16" s="65" customFormat="1" x14ac:dyDescent="0.2">
      <c r="B114" s="133" t="s">
        <v>176</v>
      </c>
      <c r="C114" s="134" t="str">
        <f>ORCAMENTO!F40</f>
        <v>POSTE DE CONCRETO DUPLO T (DT)  7/150</v>
      </c>
      <c r="D114" s="135" t="s">
        <v>20</v>
      </c>
      <c r="E114" s="152">
        <f>SUM(E115:E118)</f>
        <v>5</v>
      </c>
      <c r="F114" s="121"/>
      <c r="G114" s="121"/>
      <c r="H114" s="171"/>
      <c r="I114" s="66"/>
      <c r="J114" s="66"/>
      <c r="K114" s="66"/>
      <c r="L114" s="66"/>
      <c r="M114" s="66"/>
      <c r="N114" s="66"/>
      <c r="O114" s="66"/>
      <c r="P114" s="62"/>
    </row>
    <row r="115" spans="2:16" s="65" customFormat="1" x14ac:dyDescent="0.2">
      <c r="B115" s="137"/>
      <c r="C115" s="138" t="s">
        <v>153</v>
      </c>
      <c r="D115" s="139" t="s">
        <v>20</v>
      </c>
      <c r="E115" s="140">
        <v>1</v>
      </c>
      <c r="F115" s="121"/>
      <c r="G115" s="121"/>
      <c r="H115" s="170"/>
      <c r="M115" s="62"/>
      <c r="N115" s="62"/>
      <c r="O115" s="62"/>
      <c r="P115" s="62"/>
    </row>
    <row r="116" spans="2:16" s="65" customFormat="1" x14ac:dyDescent="0.2">
      <c r="B116" s="137"/>
      <c r="C116" s="138" t="s">
        <v>154</v>
      </c>
      <c r="D116" s="139" t="s">
        <v>20</v>
      </c>
      <c r="E116" s="140">
        <v>2</v>
      </c>
      <c r="F116" s="121"/>
      <c r="G116" s="121"/>
      <c r="H116" s="170"/>
      <c r="M116" s="62"/>
      <c r="N116" s="62"/>
      <c r="O116" s="62"/>
      <c r="P116" s="62"/>
    </row>
    <row r="117" spans="2:16" s="65" customFormat="1" x14ac:dyDescent="0.2">
      <c r="B117" s="137"/>
      <c r="C117" s="138" t="s">
        <v>155</v>
      </c>
      <c r="D117" s="139" t="s">
        <v>20</v>
      </c>
      <c r="E117" s="140">
        <v>1</v>
      </c>
      <c r="F117" s="121"/>
      <c r="G117" s="121"/>
      <c r="H117" s="170"/>
      <c r="M117" s="62"/>
      <c r="N117" s="62"/>
      <c r="O117" s="62"/>
      <c r="P117" s="62"/>
    </row>
    <row r="118" spans="2:16" s="65" customFormat="1" ht="15.75" thickBot="1" x14ac:dyDescent="0.25">
      <c r="B118" s="145"/>
      <c r="C118" s="146" t="s">
        <v>156</v>
      </c>
      <c r="D118" s="147" t="s">
        <v>20</v>
      </c>
      <c r="E118" s="148">
        <v>1</v>
      </c>
      <c r="F118" s="121"/>
      <c r="G118" s="121"/>
      <c r="H118" s="170"/>
      <c r="M118" s="62"/>
      <c r="N118" s="62"/>
      <c r="O118" s="62"/>
      <c r="P118" s="62"/>
    </row>
    <row r="119" spans="2:16" s="65" customFormat="1" x14ac:dyDescent="0.2">
      <c r="B119" s="168"/>
      <c r="C119" s="121"/>
      <c r="D119" s="121"/>
      <c r="E119" s="121"/>
      <c r="F119" s="121"/>
      <c r="G119" s="121"/>
      <c r="H119" s="170"/>
      <c r="M119" s="62"/>
      <c r="N119" s="62"/>
      <c r="O119" s="62"/>
      <c r="P119" s="62"/>
    </row>
    <row r="120" spans="2:16" s="65" customFormat="1" x14ac:dyDescent="0.2">
      <c r="B120" s="168"/>
      <c r="C120" s="121"/>
      <c r="D120" s="121"/>
      <c r="E120" s="121"/>
      <c r="F120" s="121"/>
      <c r="G120" s="121"/>
      <c r="H120" s="170"/>
      <c r="M120" s="62"/>
      <c r="N120" s="62"/>
      <c r="O120" s="62"/>
      <c r="P120" s="62"/>
    </row>
    <row r="121" spans="2:16" s="65" customFormat="1" x14ac:dyDescent="0.2">
      <c r="B121" s="168"/>
      <c r="C121" s="121"/>
      <c r="D121" s="121"/>
      <c r="E121" s="121"/>
      <c r="F121" s="121"/>
      <c r="G121" s="121"/>
      <c r="H121" s="170"/>
      <c r="M121" s="62"/>
      <c r="N121" s="62"/>
      <c r="O121" s="62"/>
      <c r="P121" s="62"/>
    </row>
    <row r="122" spans="2:16" s="65" customFormat="1" x14ac:dyDescent="0.2">
      <c r="B122" s="168"/>
      <c r="C122" s="121"/>
      <c r="D122" s="121"/>
      <c r="E122" s="121"/>
      <c r="F122" s="121"/>
      <c r="G122" s="121"/>
      <c r="H122" s="170"/>
      <c r="M122" s="62"/>
      <c r="N122" s="62"/>
      <c r="O122" s="62"/>
      <c r="P122" s="62"/>
    </row>
    <row r="123" spans="2:16" s="65" customFormat="1" x14ac:dyDescent="0.2">
      <c r="B123" s="149"/>
      <c r="C123" s="142"/>
      <c r="D123" s="142"/>
      <c r="E123" s="142"/>
      <c r="F123" s="170"/>
      <c r="G123" s="172"/>
      <c r="H123" s="170"/>
      <c r="M123" s="62"/>
      <c r="N123" s="62"/>
      <c r="O123" s="62"/>
      <c r="P123" s="62"/>
    </row>
    <row r="124" spans="2:16" s="65" customFormat="1" x14ac:dyDescent="0.2">
      <c r="B124" s="149"/>
      <c r="C124" s="142"/>
      <c r="D124" s="142"/>
      <c r="E124" s="142"/>
      <c r="F124" s="170"/>
      <c r="G124" s="172"/>
      <c r="H124" s="170"/>
      <c r="M124" s="62"/>
      <c r="N124" s="62"/>
      <c r="O124" s="62"/>
      <c r="P124" s="62"/>
    </row>
    <row r="125" spans="2:16" s="65" customFormat="1" x14ac:dyDescent="0.2">
      <c r="B125" s="149"/>
      <c r="C125" s="142"/>
      <c r="D125" s="142"/>
      <c r="E125" s="142"/>
      <c r="F125" s="170"/>
      <c r="G125" s="172"/>
      <c r="H125" s="170"/>
      <c r="M125" s="62"/>
      <c r="N125" s="62"/>
      <c r="O125" s="62"/>
      <c r="P125" s="62"/>
    </row>
    <row r="126" spans="2:16" s="65" customFormat="1" x14ac:dyDescent="0.2">
      <c r="B126" s="149"/>
      <c r="C126" s="142"/>
      <c r="D126" s="142"/>
      <c r="E126" s="142"/>
      <c r="F126" s="170"/>
      <c r="G126" s="172"/>
      <c r="H126" s="170"/>
      <c r="M126" s="62"/>
      <c r="N126" s="62"/>
      <c r="O126" s="62"/>
      <c r="P126" s="62"/>
    </row>
    <row r="127" spans="2:16" s="65" customFormat="1" x14ac:dyDescent="0.2">
      <c r="B127" s="149"/>
      <c r="C127" s="142"/>
      <c r="D127" s="142"/>
      <c r="E127" s="142"/>
      <c r="F127" s="170"/>
      <c r="G127" s="172"/>
      <c r="H127" s="170"/>
      <c r="M127" s="62"/>
      <c r="N127" s="62"/>
      <c r="O127" s="62"/>
      <c r="P127" s="62"/>
    </row>
    <row r="128" spans="2:16" s="65" customFormat="1" x14ac:dyDescent="0.2">
      <c r="B128" s="149"/>
      <c r="C128" s="142"/>
      <c r="D128" s="142"/>
      <c r="E128" s="142"/>
      <c r="F128" s="170"/>
      <c r="G128" s="172"/>
      <c r="H128" s="170"/>
      <c r="M128" s="62"/>
      <c r="N128" s="62"/>
      <c r="O128" s="62"/>
      <c r="P128" s="62"/>
    </row>
    <row r="129" spans="2:12" ht="14.45" customHeight="1" x14ac:dyDescent="0.2">
      <c r="B129" s="173"/>
      <c r="C129" s="174"/>
      <c r="D129" s="174"/>
      <c r="E129" s="174"/>
      <c r="F129" s="174"/>
      <c r="G129" s="174"/>
      <c r="H129" s="174"/>
      <c r="I129" s="41"/>
      <c r="J129" s="41"/>
      <c r="K129" s="41"/>
      <c r="L129" s="41"/>
    </row>
    <row r="130" spans="2:12" x14ac:dyDescent="0.2">
      <c r="B130" s="173"/>
      <c r="C130" s="120" t="s">
        <v>144</v>
      </c>
      <c r="D130" s="174"/>
      <c r="E130" s="174"/>
      <c r="F130" s="174"/>
      <c r="G130" s="174"/>
      <c r="H130" s="174"/>
      <c r="I130" s="41"/>
      <c r="J130" s="41"/>
      <c r="K130" s="41"/>
      <c r="L130" s="41"/>
    </row>
    <row r="131" spans="2:12" x14ac:dyDescent="0.2">
      <c r="B131" s="173"/>
      <c r="C131" s="123" t="s">
        <v>145</v>
      </c>
      <c r="D131" s="174"/>
      <c r="E131" s="174"/>
      <c r="F131" s="174"/>
      <c r="G131" s="174"/>
      <c r="H131" s="174"/>
      <c r="I131" s="41"/>
      <c r="J131" s="41"/>
      <c r="K131" s="41"/>
      <c r="L131" s="41"/>
    </row>
    <row r="132" spans="2:12" x14ac:dyDescent="0.2">
      <c r="B132" s="149"/>
      <c r="C132" s="126" t="s">
        <v>147</v>
      </c>
      <c r="D132" s="142"/>
      <c r="E132" s="142"/>
      <c r="F132" s="141"/>
      <c r="G132" s="172"/>
      <c r="H132" s="141"/>
      <c r="I132" s="59"/>
      <c r="J132" s="59"/>
      <c r="K132" s="59"/>
      <c r="L132" s="59"/>
    </row>
    <row r="133" spans="2:12" x14ac:dyDescent="0.2">
      <c r="B133" s="149"/>
      <c r="C133" s="126" t="s">
        <v>149</v>
      </c>
      <c r="D133" s="142"/>
      <c r="E133" s="142"/>
      <c r="F133" s="141"/>
      <c r="G133" s="172"/>
      <c r="H133" s="141"/>
      <c r="I133" s="59"/>
      <c r="J133" s="59"/>
      <c r="K133" s="59"/>
      <c r="L133" s="59"/>
    </row>
    <row r="134" spans="2:12" x14ac:dyDescent="0.2">
      <c r="B134" s="149"/>
      <c r="C134" s="142"/>
      <c r="D134" s="142"/>
      <c r="E134" s="142"/>
      <c r="F134" s="170"/>
      <c r="G134" s="172"/>
      <c r="H134" s="170"/>
    </row>
  </sheetData>
  <mergeCells count="2">
    <mergeCell ref="B10:H10"/>
    <mergeCell ref="C11:E11"/>
  </mergeCells>
  <pageMargins left="0.25" right="0.25" top="0.75" bottom="0.75" header="0.3" footer="0.3"/>
  <pageSetup paperSize="9" scale="58" fitToHeight="0" orientation="portrait" horizontalDpi="300" verticalDpi="300" r:id="rId1"/>
  <colBreaks count="1" manualBreakCount="1">
    <brk id="8" max="129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05A73-0740-406D-9D50-4525AFF13156}">
  <sheetPr>
    <pageSetUpPr fitToPage="1"/>
  </sheetPr>
  <dimension ref="A10:M40"/>
  <sheetViews>
    <sheetView view="pageBreakPreview" zoomScaleSheetLayoutView="100" workbookViewId="0">
      <selection activeCell="N17" sqref="N17"/>
    </sheetView>
  </sheetViews>
  <sheetFormatPr defaultColWidth="8.75" defaultRowHeight="15" x14ac:dyDescent="0.25"/>
  <cols>
    <col min="1" max="1" width="7.25" style="67" customWidth="1"/>
    <col min="2" max="2" width="56.375" style="67" customWidth="1"/>
    <col min="3" max="3" width="9.5" style="67" bestFit="1" customWidth="1"/>
    <col min="4" max="4" width="10.375" style="67" bestFit="1" customWidth="1"/>
    <col min="5" max="5" width="8.375" style="67" bestFit="1" customWidth="1"/>
    <col min="6" max="6" width="10.375" style="67" bestFit="1" customWidth="1"/>
    <col min="7" max="7" width="8.375" style="67" bestFit="1" customWidth="1"/>
    <col min="8" max="8" width="14.75" style="67" customWidth="1"/>
    <col min="9" max="9" width="6.625" style="67" customWidth="1"/>
    <col min="10" max="10" width="13.375" style="67" customWidth="1"/>
    <col min="11" max="11" width="8.75" style="67"/>
    <col min="12" max="12" width="9.25" style="67" bestFit="1" customWidth="1"/>
    <col min="13" max="16384" width="8.75" style="67"/>
  </cols>
  <sheetData>
    <row r="10" spans="1:12" ht="15.75" thickBot="1" x14ac:dyDescent="0.3"/>
    <row r="11" spans="1:12" ht="18" customHeight="1" x14ac:dyDescent="0.25">
      <c r="A11" s="272" t="s">
        <v>177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4"/>
    </row>
    <row r="12" spans="1:12" x14ac:dyDescent="0.25">
      <c r="A12" s="68" t="s">
        <v>0</v>
      </c>
      <c r="B12" s="69" t="s">
        <v>2</v>
      </c>
      <c r="C12" s="69" t="s">
        <v>5</v>
      </c>
      <c r="D12" s="69" t="s">
        <v>109</v>
      </c>
      <c r="E12" s="69" t="s">
        <v>110</v>
      </c>
      <c r="F12" s="69" t="s">
        <v>111</v>
      </c>
      <c r="G12" s="69" t="s">
        <v>110</v>
      </c>
      <c r="H12" s="69" t="s">
        <v>112</v>
      </c>
      <c r="I12" s="69" t="s">
        <v>110</v>
      </c>
      <c r="J12" s="69" t="s">
        <v>120</v>
      </c>
      <c r="K12" s="70" t="s">
        <v>110</v>
      </c>
    </row>
    <row r="13" spans="1:12" ht="16.149999999999999" customHeight="1" x14ac:dyDescent="0.25">
      <c r="A13" s="71" t="str">
        <f>ORCAMENTO!C14</f>
        <v xml:space="preserve"> 1 </v>
      </c>
      <c r="B13" s="72" t="str">
        <f>ORCAMENTO!F14</f>
        <v>SERVIÇOS PRELIMINARES</v>
      </c>
      <c r="C13" s="73">
        <f>ORCAMENTO!K14</f>
        <v>0</v>
      </c>
      <c r="D13" s="74">
        <f>$C13*E13</f>
        <v>0</v>
      </c>
      <c r="E13" s="75">
        <v>0.4</v>
      </c>
      <c r="F13" s="74">
        <f>$C13*G13</f>
        <v>0</v>
      </c>
      <c r="G13" s="75">
        <v>0.2</v>
      </c>
      <c r="H13" s="74">
        <f>$C13*I13</f>
        <v>0</v>
      </c>
      <c r="I13" s="75">
        <v>0.2</v>
      </c>
      <c r="J13" s="74">
        <f>$C13*K13</f>
        <v>0</v>
      </c>
      <c r="K13" s="76">
        <v>0.2</v>
      </c>
      <c r="L13" s="180">
        <f>K13+I13+G13+E13</f>
        <v>1</v>
      </c>
    </row>
    <row r="14" spans="1:12" ht="14.45" customHeight="1" x14ac:dyDescent="0.25">
      <c r="A14" s="71" t="str">
        <f>ORCAMENTO!C17</f>
        <v xml:space="preserve"> 2 </v>
      </c>
      <c r="B14" s="72" t="str">
        <f>ORCAMENTO!F17</f>
        <v>POSTES</v>
      </c>
      <c r="C14" s="73">
        <f>ORCAMENTO!K17</f>
        <v>0</v>
      </c>
      <c r="D14" s="74">
        <f t="shared" ref="D14:D18" si="0">$C14*E14</f>
        <v>0</v>
      </c>
      <c r="E14" s="75">
        <v>0</v>
      </c>
      <c r="F14" s="74">
        <f t="shared" ref="F14:F18" si="1">$C14*G14</f>
        <v>0</v>
      </c>
      <c r="G14" s="75">
        <v>0.25</v>
      </c>
      <c r="H14" s="74">
        <f t="shared" ref="H14:H17" si="2">$C14*I14</f>
        <v>0</v>
      </c>
      <c r="I14" s="75">
        <v>0.5</v>
      </c>
      <c r="J14" s="74">
        <f t="shared" ref="J14:J18" si="3">$C14*K14</f>
        <v>0</v>
      </c>
      <c r="K14" s="76">
        <v>0.25</v>
      </c>
      <c r="L14" s="180">
        <f t="shared" ref="L14:L18" si="4">K14+I14+G14+E14</f>
        <v>1</v>
      </c>
    </row>
    <row r="15" spans="1:12" ht="14.45" customHeight="1" x14ac:dyDescent="0.25">
      <c r="A15" s="71" t="str">
        <f>ORCAMENTO!C23</f>
        <v xml:space="preserve"> 3 </v>
      </c>
      <c r="B15" s="72" t="str">
        <f>ORCAMENTO!F23</f>
        <v>LUMINARIAS</v>
      </c>
      <c r="C15" s="73">
        <f>ORCAMENTO!K23</f>
        <v>0</v>
      </c>
      <c r="D15" s="74">
        <f t="shared" si="0"/>
        <v>0</v>
      </c>
      <c r="E15" s="75">
        <v>0</v>
      </c>
      <c r="F15" s="74">
        <f t="shared" si="1"/>
        <v>0</v>
      </c>
      <c r="G15" s="75">
        <v>0</v>
      </c>
      <c r="H15" s="74">
        <f t="shared" si="2"/>
        <v>0</v>
      </c>
      <c r="I15" s="75">
        <v>0.5</v>
      </c>
      <c r="J15" s="74">
        <f t="shared" si="3"/>
        <v>0</v>
      </c>
      <c r="K15" s="76">
        <v>0.5</v>
      </c>
      <c r="L15" s="180">
        <f t="shared" si="4"/>
        <v>1</v>
      </c>
    </row>
    <row r="16" spans="1:12" ht="14.45" customHeight="1" x14ac:dyDescent="0.25">
      <c r="A16" s="71" t="str">
        <f>ORCAMENTO!C25</f>
        <v xml:space="preserve"> 4 </v>
      </c>
      <c r="B16" s="72" t="str">
        <f>ORCAMENTO!F25</f>
        <v>CABOS</v>
      </c>
      <c r="C16" s="73">
        <f>ORCAMENTO!K25</f>
        <v>0</v>
      </c>
      <c r="D16" s="74">
        <f t="shared" si="0"/>
        <v>0</v>
      </c>
      <c r="E16" s="75">
        <v>0</v>
      </c>
      <c r="F16" s="74">
        <f t="shared" si="1"/>
        <v>0</v>
      </c>
      <c r="G16" s="75">
        <v>0</v>
      </c>
      <c r="H16" s="74">
        <f t="shared" si="2"/>
        <v>0</v>
      </c>
      <c r="I16" s="75">
        <v>0</v>
      </c>
      <c r="J16" s="74">
        <f t="shared" si="3"/>
        <v>0</v>
      </c>
      <c r="K16" s="76">
        <v>1</v>
      </c>
      <c r="L16" s="180">
        <f t="shared" si="4"/>
        <v>1</v>
      </c>
    </row>
    <row r="17" spans="1:13" ht="14.45" customHeight="1" x14ac:dyDescent="0.25">
      <c r="A17" s="71" t="str">
        <f>ORCAMENTO!C28</f>
        <v xml:space="preserve"> 5 </v>
      </c>
      <c r="B17" s="72" t="str">
        <f>ORCAMENTO!F28</f>
        <v>ELETRODUTO E CAIXAS DE PASSAGEM</v>
      </c>
      <c r="C17" s="73">
        <f>ORCAMENTO!K28</f>
        <v>0</v>
      </c>
      <c r="D17" s="74">
        <f>$C17*E17</f>
        <v>0</v>
      </c>
      <c r="E17" s="75">
        <v>0.25</v>
      </c>
      <c r="F17" s="74">
        <f t="shared" si="1"/>
        <v>0</v>
      </c>
      <c r="G17" s="75">
        <v>0.75</v>
      </c>
      <c r="H17" s="74">
        <f t="shared" si="2"/>
        <v>0</v>
      </c>
      <c r="I17" s="75">
        <v>0</v>
      </c>
      <c r="J17" s="74">
        <f t="shared" si="3"/>
        <v>0</v>
      </c>
      <c r="K17" s="76">
        <v>0</v>
      </c>
      <c r="L17" s="180">
        <f t="shared" si="4"/>
        <v>1</v>
      </c>
    </row>
    <row r="18" spans="1:13" ht="14.45" customHeight="1" x14ac:dyDescent="0.25">
      <c r="A18" s="71" t="str">
        <f>ORCAMENTO!C34</f>
        <v xml:space="preserve"> 6 </v>
      </c>
      <c r="B18" s="72" t="str">
        <f>ORCAMENTO!F34</f>
        <v>ENTRADA DE ENERGIA E ACESSORIOS</v>
      </c>
      <c r="C18" s="73">
        <f>ORCAMENTO!K34</f>
        <v>0</v>
      </c>
      <c r="D18" s="74">
        <f t="shared" si="0"/>
        <v>0</v>
      </c>
      <c r="E18" s="75">
        <v>1</v>
      </c>
      <c r="F18" s="74">
        <f t="shared" si="1"/>
        <v>0</v>
      </c>
      <c r="G18" s="75">
        <v>0</v>
      </c>
      <c r="H18" s="74">
        <f>$C18*I18</f>
        <v>0</v>
      </c>
      <c r="I18" s="75">
        <v>0</v>
      </c>
      <c r="J18" s="74">
        <f t="shared" si="3"/>
        <v>0</v>
      </c>
      <c r="K18" s="76">
        <v>0</v>
      </c>
      <c r="L18" s="180">
        <f t="shared" si="4"/>
        <v>1</v>
      </c>
    </row>
    <row r="19" spans="1:13" x14ac:dyDescent="0.25">
      <c r="A19" s="71"/>
      <c r="B19" s="72" t="s">
        <v>113</v>
      </c>
      <c r="C19" s="73">
        <f>SUM(C13:C18)</f>
        <v>0</v>
      </c>
      <c r="D19" s="74"/>
      <c r="E19" s="75"/>
      <c r="F19" s="74"/>
      <c r="G19" s="75"/>
      <c r="H19" s="74"/>
      <c r="I19" s="75"/>
      <c r="J19" s="74"/>
      <c r="K19" s="76"/>
    </row>
    <row r="20" spans="1:13" x14ac:dyDescent="0.25">
      <c r="A20" s="275" t="s">
        <v>114</v>
      </c>
      <c r="B20" s="276"/>
      <c r="C20" s="276"/>
      <c r="D20" s="77">
        <f>SUM(D13:D19)</f>
        <v>0</v>
      </c>
      <c r="E20" s="75" t="e">
        <f>D20/C19</f>
        <v>#DIV/0!</v>
      </c>
      <c r="F20" s="77">
        <f>SUM(F13:F19)</f>
        <v>0</v>
      </c>
      <c r="G20" s="75" t="e">
        <f>F20/C19</f>
        <v>#DIV/0!</v>
      </c>
      <c r="H20" s="77">
        <f>SUM(H13:H19)</f>
        <v>0</v>
      </c>
      <c r="I20" s="75" t="e">
        <f>H20/C19</f>
        <v>#DIV/0!</v>
      </c>
      <c r="J20" s="77">
        <f>SUM(J13:J19)</f>
        <v>0</v>
      </c>
      <c r="K20" s="76" t="e">
        <f>J20/C19</f>
        <v>#DIV/0!</v>
      </c>
    </row>
    <row r="21" spans="1:13" ht="15.75" thickBot="1" x14ac:dyDescent="0.3">
      <c r="A21" s="277" t="s">
        <v>115</v>
      </c>
      <c r="B21" s="278"/>
      <c r="C21" s="278"/>
      <c r="D21" s="78">
        <f>D20</f>
        <v>0</v>
      </c>
      <c r="E21" s="79" t="e">
        <f>E20</f>
        <v>#DIV/0!</v>
      </c>
      <c r="F21" s="78">
        <f t="shared" ref="F21:K21" si="5">F20+D21</f>
        <v>0</v>
      </c>
      <c r="G21" s="79" t="e">
        <f t="shared" si="5"/>
        <v>#DIV/0!</v>
      </c>
      <c r="H21" s="78">
        <f t="shared" si="5"/>
        <v>0</v>
      </c>
      <c r="I21" s="79" t="e">
        <f t="shared" si="5"/>
        <v>#DIV/0!</v>
      </c>
      <c r="J21" s="78">
        <f t="shared" si="5"/>
        <v>0</v>
      </c>
      <c r="K21" s="80" t="e">
        <f t="shared" si="5"/>
        <v>#DIV/0!</v>
      </c>
    </row>
    <row r="30" spans="1:13" x14ac:dyDescent="0.25">
      <c r="A30" s="87"/>
      <c r="B30" s="87"/>
      <c r="C30" s="87"/>
      <c r="D30" s="87"/>
      <c r="E30" s="87"/>
      <c r="F30" s="87"/>
      <c r="G30" s="87"/>
      <c r="H30" s="87"/>
      <c r="I30" s="87"/>
      <c r="J30" s="87"/>
      <c r="K30" s="87"/>
    </row>
    <row r="31" spans="1:13" x14ac:dyDescent="0.25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</row>
    <row r="32" spans="1:13" x14ac:dyDescent="0.25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</row>
    <row r="33" spans="1:13" x14ac:dyDescent="0.25">
      <c r="A33" s="87"/>
      <c r="B33" s="181" t="s">
        <v>144</v>
      </c>
      <c r="C33" s="182"/>
      <c r="D33" s="271" t="s">
        <v>144</v>
      </c>
      <c r="E33" s="271"/>
      <c r="F33" s="271"/>
      <c r="G33" s="271"/>
      <c r="H33" s="271"/>
      <c r="I33" s="87"/>
      <c r="J33" s="87"/>
      <c r="K33" s="87"/>
      <c r="L33" s="87"/>
      <c r="M33" s="87"/>
    </row>
    <row r="34" spans="1:13" ht="15" customHeight="1" x14ac:dyDescent="0.25">
      <c r="A34" s="86"/>
      <c r="B34" s="183" t="s">
        <v>145</v>
      </c>
      <c r="C34" s="184"/>
      <c r="D34" s="270" t="s">
        <v>146</v>
      </c>
      <c r="E34" s="270"/>
      <c r="F34" s="270"/>
      <c r="G34" s="270"/>
      <c r="H34" s="270"/>
      <c r="I34" s="86"/>
      <c r="J34" s="86"/>
      <c r="K34" s="86"/>
      <c r="L34" s="86"/>
      <c r="M34" s="87"/>
    </row>
    <row r="35" spans="1:13" ht="15" customHeight="1" x14ac:dyDescent="0.25">
      <c r="A35" s="86"/>
      <c r="B35" s="185" t="s">
        <v>147</v>
      </c>
      <c r="C35" s="195"/>
      <c r="D35" s="269" t="s">
        <v>148</v>
      </c>
      <c r="E35" s="269"/>
      <c r="F35" s="269"/>
      <c r="G35" s="269"/>
      <c r="H35" s="269"/>
      <c r="I35" s="86"/>
      <c r="J35" s="86"/>
      <c r="K35" s="86"/>
      <c r="L35" s="86"/>
      <c r="M35" s="87"/>
    </row>
    <row r="36" spans="1:13" ht="15" customHeight="1" x14ac:dyDescent="0.25">
      <c r="A36" s="87"/>
      <c r="B36" s="185" t="s">
        <v>149</v>
      </c>
      <c r="C36" s="186"/>
      <c r="D36" s="269" t="s">
        <v>150</v>
      </c>
      <c r="E36" s="269"/>
      <c r="F36" s="269"/>
      <c r="G36" s="269"/>
      <c r="H36" s="269"/>
      <c r="I36" s="87"/>
      <c r="J36" s="87"/>
      <c r="K36" s="87"/>
      <c r="L36" s="86"/>
      <c r="M36" s="87"/>
    </row>
    <row r="37" spans="1:13" x14ac:dyDescent="0.25">
      <c r="A37" s="87"/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</row>
    <row r="38" spans="1:13" x14ac:dyDescent="0.25">
      <c r="A38" s="87"/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</row>
    <row r="39" spans="1:13" x14ac:dyDescent="0.2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</row>
    <row r="40" spans="1:13" x14ac:dyDescent="0.25">
      <c r="L40" s="87"/>
      <c r="M40" s="87"/>
    </row>
  </sheetData>
  <mergeCells count="7">
    <mergeCell ref="D36:H36"/>
    <mergeCell ref="D35:H35"/>
    <mergeCell ref="D34:H34"/>
    <mergeCell ref="D33:H33"/>
    <mergeCell ref="A11:K11"/>
    <mergeCell ref="A20:C20"/>
    <mergeCell ref="A21:C21"/>
  </mergeCells>
  <printOptions horizontalCentered="1"/>
  <pageMargins left="0.25" right="0.25" top="0.75" bottom="0.75" header="0.3" footer="0.3"/>
  <pageSetup paperSize="9" scale="83" fitToHeight="0" orientation="landscape" horizontalDpi="300" verticalDpi="300" r:id="rId1"/>
  <ignoredErrors>
    <ignoredError sqref="E20 G20 I2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ORCAMENTO</vt:lpstr>
      <vt:lpstr>COTAÇOES</vt:lpstr>
      <vt:lpstr>MEMÓRIA CALCULO RV1</vt:lpstr>
      <vt:lpstr>CRONOGRAMA</vt:lpstr>
      <vt:lpstr>COTAÇOES!Area_de_impressao</vt:lpstr>
      <vt:lpstr>CRONOGRAMA!Area_de_impressao</vt:lpstr>
      <vt:lpstr>'MEMÓRIA CALCULO RV1'!Area_de_impressao</vt:lpstr>
      <vt:lpstr>ORCAMENTO!Area_de_impressao</vt:lpstr>
      <vt:lpstr>ORCAMENTO!Titulos_de_impressao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Maycon Douga</cp:lastModifiedBy>
  <cp:revision>0</cp:revision>
  <cp:lastPrinted>2021-07-14T12:40:26Z</cp:lastPrinted>
  <dcterms:created xsi:type="dcterms:W3CDTF">2021-06-28T03:02:17Z</dcterms:created>
  <dcterms:modified xsi:type="dcterms:W3CDTF">2021-09-16T11:49:44Z</dcterms:modified>
</cp:coreProperties>
</file>