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E:\MURO RECINTO\"/>
    </mc:Choice>
  </mc:AlternateContent>
  <bookViews>
    <workbookView xWindow="0" yWindow="0" windowWidth="24000" windowHeight="9600"/>
  </bookViews>
  <sheets>
    <sheet name="Planilha" sheetId="1" r:id="rId1"/>
    <sheet name="Cronograma" sheetId="5" r:id="rId2"/>
    <sheet name="BDI" sheetId="6" r:id="rId3"/>
  </sheets>
  <definedNames>
    <definedName name="_xlnm.Print_Area" localSheetId="1">Cronograma!$C$5:$S$37</definedName>
    <definedName name="_xlnm.Print_Area" localSheetId="0">Planilha!$B$14:$K$89</definedName>
  </definedNames>
  <calcPr calcId="162913"/>
</workbook>
</file>

<file path=xl/calcChain.xml><?xml version="1.0" encoding="utf-8"?>
<calcChain xmlns="http://schemas.openxmlformats.org/spreadsheetml/2006/main">
  <c r="M41" i="1" l="1"/>
  <c r="M16" i="5" l="1"/>
  <c r="M15" i="5"/>
  <c r="M14" i="5"/>
  <c r="M13" i="5"/>
  <c r="M12" i="5"/>
  <c r="M11" i="5"/>
  <c r="M10" i="5"/>
  <c r="M9" i="5"/>
  <c r="V18" i="5" l="1"/>
  <c r="F43" i="1"/>
  <c r="F37" i="1"/>
  <c r="F36" i="1"/>
  <c r="F31" i="1"/>
  <c r="BU328" i="6"/>
  <c r="BU327" i="6"/>
  <c r="BU326" i="6"/>
  <c r="CD325" i="6"/>
  <c r="CD326" i="6" s="1"/>
  <c r="CD327" i="6" s="1"/>
  <c r="CD328" i="6" s="1"/>
  <c r="CD329" i="6" s="1"/>
  <c r="BT325" i="6"/>
  <c r="BU325" i="6" s="1"/>
  <c r="CE324" i="6"/>
  <c r="CD324" i="6"/>
  <c r="BU324" i="6"/>
  <c r="BT323" i="6"/>
  <c r="BU323" i="6" s="1"/>
  <c r="CE317" i="6"/>
  <c r="CD317" i="6"/>
  <c r="CD318" i="6" s="1"/>
  <c r="CD319" i="6" s="1"/>
  <c r="CD320" i="6" s="1"/>
  <c r="CD321" i="6" s="1"/>
  <c r="CD322" i="6" s="1"/>
  <c r="BX312" i="6"/>
  <c r="E67" i="6" s="1"/>
  <c r="BU312" i="6"/>
  <c r="BW312" i="6" s="1"/>
  <c r="D67" i="6" s="1"/>
  <c r="CE311" i="6"/>
  <c r="CD311" i="6"/>
  <c r="CD312" i="6" s="1"/>
  <c r="CD313" i="6" s="1"/>
  <c r="CD314" i="6" s="1"/>
  <c r="CD315" i="6" s="1"/>
  <c r="CD316" i="6" s="1"/>
  <c r="CE304" i="6"/>
  <c r="CD304" i="6"/>
  <c r="CD305" i="6" s="1"/>
  <c r="CD306" i="6" s="1"/>
  <c r="CD307" i="6" s="1"/>
  <c r="CD308" i="6" s="1"/>
  <c r="CD309" i="6" s="1"/>
  <c r="CE296" i="6"/>
  <c r="CD296" i="6"/>
  <c r="CD297" i="6" s="1"/>
  <c r="CD298" i="6" s="1"/>
  <c r="CD299" i="6" s="1"/>
  <c r="CD300" i="6" s="1"/>
  <c r="CD301" i="6" s="1"/>
  <c r="CD289" i="6"/>
  <c r="CD290" i="6" s="1"/>
  <c r="CD291" i="6" s="1"/>
  <c r="CD292" i="6" s="1"/>
  <c r="CD293" i="6" s="1"/>
  <c r="CE288" i="6"/>
  <c r="CD288" i="6"/>
  <c r="BV279" i="6"/>
  <c r="BV278" i="6"/>
  <c r="BV277" i="6"/>
  <c r="BV276" i="6"/>
  <c r="BV275" i="6"/>
  <c r="BV274" i="6"/>
  <c r="C73" i="6"/>
  <c r="K71" i="6"/>
  <c r="K62" i="6"/>
  <c r="I53" i="6"/>
  <c r="I52" i="6"/>
  <c r="I51" i="6"/>
  <c r="I50" i="6"/>
  <c r="I49" i="6"/>
  <c r="C38" i="6"/>
  <c r="K31" i="6"/>
  <c r="D31" i="6"/>
  <c r="C31" i="6"/>
  <c r="C27" i="6"/>
  <c r="D26" i="6"/>
  <c r="C26" i="6"/>
  <c r="CI284" i="6" s="1"/>
  <c r="B19" i="6"/>
  <c r="K15" i="6"/>
  <c r="M24" i="1"/>
  <c r="BU313" i="6" l="1"/>
  <c r="CI283" i="6"/>
  <c r="F40" i="6" s="1"/>
  <c r="BV312" i="6"/>
  <c r="C67" i="6" s="1"/>
  <c r="F73" i="6" l="1"/>
  <c r="I73" i="6" s="1"/>
  <c r="E71" i="6" s="1"/>
  <c r="F55" i="6"/>
  <c r="I55" i="6" s="1"/>
  <c r="E62" i="6" s="1"/>
  <c r="B64" i="6" s="1"/>
  <c r="BU314" i="6"/>
  <c r="BX313" i="6"/>
  <c r="E49" i="6" s="1"/>
  <c r="K49" i="6" s="1"/>
  <c r="BW313" i="6"/>
  <c r="D49" i="6" s="1"/>
  <c r="BV313" i="6"/>
  <c r="C49" i="6" s="1"/>
  <c r="BV314" i="6" l="1"/>
  <c r="C50" i="6" s="1"/>
  <c r="BU315" i="6"/>
  <c r="BX314" i="6"/>
  <c r="E50" i="6" s="1"/>
  <c r="K50" i="6" s="1"/>
  <c r="BW314" i="6"/>
  <c r="D50" i="6" s="1"/>
  <c r="BX315" i="6" l="1"/>
  <c r="E51" i="6" s="1"/>
  <c r="BW315" i="6"/>
  <c r="D51" i="6" s="1"/>
  <c r="BV315" i="6"/>
  <c r="C51" i="6" s="1"/>
  <c r="BU316" i="6"/>
  <c r="BU317" i="6" l="1"/>
  <c r="BX316" i="6"/>
  <c r="E52" i="6" s="1"/>
  <c r="BW316" i="6"/>
  <c r="D52" i="6" s="1"/>
  <c r="BV316" i="6"/>
  <c r="C52" i="6" s="1"/>
  <c r="K51" i="6"/>
  <c r="K52" i="6" l="1"/>
  <c r="BV317" i="6"/>
  <c r="C53" i="6" s="1"/>
  <c r="BW317" i="6"/>
  <c r="D53" i="6" s="1"/>
  <c r="BX317" i="6"/>
  <c r="E53" i="6" s="1"/>
  <c r="K53" i="6" s="1"/>
  <c r="F45" i="1" l="1"/>
  <c r="F44" i="1"/>
  <c r="F42" i="1"/>
  <c r="M28" i="1" l="1"/>
  <c r="I41" i="1" s="1"/>
  <c r="J41" i="1" s="1"/>
  <c r="M27" i="1"/>
  <c r="M38" i="1" l="1"/>
  <c r="I38" i="1" s="1"/>
  <c r="J38" i="1" s="1"/>
  <c r="M37" i="1" l="1"/>
  <c r="I37" i="1" s="1"/>
  <c r="J37" i="1" s="1"/>
  <c r="M57" i="1" l="1"/>
  <c r="K14" i="5"/>
  <c r="K13" i="5"/>
  <c r="K12" i="5"/>
  <c r="K11" i="5"/>
  <c r="K10" i="5"/>
  <c r="K9" i="5"/>
  <c r="K16" i="5"/>
  <c r="K15" i="5"/>
  <c r="D11" i="5"/>
  <c r="C11" i="5"/>
  <c r="I11" i="5"/>
  <c r="J18" i="5" l="1"/>
  <c r="M18" i="1"/>
  <c r="I24" i="1" s="1"/>
  <c r="J24" i="1" s="1"/>
  <c r="M19" i="1"/>
  <c r="M36" i="1" l="1"/>
  <c r="M45" i="1" l="1"/>
  <c r="M42" i="1"/>
  <c r="M40" i="1"/>
  <c r="M39" i="1"/>
  <c r="M35" i="1"/>
  <c r="M34" i="1"/>
  <c r="I45" i="1" s="1"/>
  <c r="J45" i="1" s="1"/>
  <c r="M29" i="1" l="1"/>
  <c r="I42" i="1" s="1"/>
  <c r="J42" i="1" s="1"/>
  <c r="M59" i="1"/>
  <c r="M62" i="1"/>
  <c r="M61" i="1"/>
  <c r="I61" i="1" s="1"/>
  <c r="J61" i="1" s="1"/>
  <c r="M60" i="1"/>
  <c r="I60" i="1" s="1"/>
  <c r="J60" i="1" s="1"/>
  <c r="J62" i="1" l="1"/>
  <c r="E16" i="5" s="1"/>
  <c r="D16" i="5"/>
  <c r="D15" i="5"/>
  <c r="C16" i="5"/>
  <c r="C15" i="5"/>
  <c r="C14" i="5"/>
  <c r="D14" i="5"/>
  <c r="D13" i="5"/>
  <c r="D12" i="5"/>
  <c r="D10" i="5"/>
  <c r="D9" i="5"/>
  <c r="C13" i="5"/>
  <c r="C12" i="5"/>
  <c r="C10" i="5"/>
  <c r="C9" i="5"/>
  <c r="M64" i="1" l="1"/>
  <c r="M63" i="1"/>
  <c r="M58" i="1"/>
  <c r="M44" i="1"/>
  <c r="I44" i="1" s="1"/>
  <c r="J44" i="1" s="1"/>
  <c r="M32" i="1"/>
  <c r="M26" i="1"/>
  <c r="M25" i="1"/>
  <c r="I36" i="1" s="1"/>
  <c r="J36" i="1" s="1"/>
  <c r="M17" i="1" l="1"/>
  <c r="M16" i="1"/>
  <c r="M56" i="1"/>
  <c r="M55" i="1"/>
  <c r="M54" i="1"/>
  <c r="M51" i="1"/>
  <c r="M50" i="1"/>
  <c r="M49" i="1"/>
  <c r="M48" i="1"/>
  <c r="M47" i="1"/>
  <c r="M46" i="1"/>
  <c r="M43" i="1"/>
  <c r="M33" i="1"/>
  <c r="M31" i="1"/>
  <c r="M30" i="1"/>
  <c r="M23" i="1"/>
  <c r="M22" i="1"/>
  <c r="I28" i="1" s="1"/>
  <c r="J28" i="1" s="1"/>
  <c r="M21" i="1"/>
  <c r="I27" i="1" s="1"/>
  <c r="J27" i="1" s="1"/>
  <c r="M20" i="1"/>
  <c r="I25" i="1"/>
  <c r="J25" i="1" s="1"/>
  <c r="I56" i="1" l="1"/>
  <c r="J56" i="1" s="1"/>
  <c r="I51" i="1"/>
  <c r="J51" i="1" s="1"/>
  <c r="I43" i="1"/>
  <c r="J43" i="1" s="1"/>
  <c r="I48" i="1"/>
  <c r="J48" i="1" s="1"/>
  <c r="I35" i="1"/>
  <c r="J35" i="1" s="1"/>
  <c r="J39" i="1" s="1"/>
  <c r="I26" i="1"/>
  <c r="J26" i="1" s="1"/>
  <c r="J29" i="1" s="1"/>
  <c r="I32" i="1"/>
  <c r="J32" i="1" s="1"/>
  <c r="I31" i="1"/>
  <c r="J31" i="1" s="1"/>
  <c r="I57" i="1"/>
  <c r="J57" i="1" s="1"/>
  <c r="J58" i="1" s="1"/>
  <c r="I16" i="5"/>
  <c r="I15" i="5"/>
  <c r="H18" i="5"/>
  <c r="I14" i="5"/>
  <c r="I13" i="5"/>
  <c r="I9" i="5"/>
  <c r="J46" i="1" l="1"/>
  <c r="E12" i="5" s="1"/>
  <c r="E9" i="5"/>
  <c r="J49" i="1"/>
  <c r="E13" i="5" s="1"/>
  <c r="E11" i="5"/>
  <c r="J54" i="1"/>
  <c r="E14" i="5" s="1"/>
  <c r="J33" i="1"/>
  <c r="E10" i="5" s="1"/>
  <c r="I12" i="5"/>
  <c r="I10" i="5"/>
  <c r="R19" i="5" l="1"/>
  <c r="J63" i="1"/>
  <c r="L18" i="5"/>
  <c r="N18" i="5"/>
  <c r="P18" i="5"/>
  <c r="L24" i="1" l="1"/>
  <c r="K24" i="1" s="1"/>
  <c r="L41" i="1"/>
  <c r="K41" i="1" s="1"/>
  <c r="T18" i="5"/>
  <c r="L38" i="1" l="1"/>
  <c r="K38" i="1" s="1"/>
  <c r="L28" i="1"/>
  <c r="K28" i="1" s="1"/>
  <c r="L27" i="1"/>
  <c r="K27" i="1" s="1"/>
  <c r="L37" i="1"/>
  <c r="K37" i="1" s="1"/>
  <c r="F11" i="5"/>
  <c r="L19" i="1"/>
  <c r="L18" i="1"/>
  <c r="L36" i="1"/>
  <c r="K36" i="1" s="1"/>
  <c r="L39" i="1"/>
  <c r="L22" i="1"/>
  <c r="L34" i="1"/>
  <c r="L16" i="1"/>
  <c r="L23" i="1"/>
  <c r="L42" i="1"/>
  <c r="K42" i="1" s="1"/>
  <c r="L20" i="1"/>
  <c r="L21" i="1"/>
  <c r="L35" i="1"/>
  <c r="K35" i="1" s="1"/>
  <c r="L17" i="1"/>
  <c r="L45" i="1"/>
  <c r="K45" i="1" s="1"/>
  <c r="E15" i="5"/>
  <c r="N19" i="5" l="1"/>
  <c r="P19" i="5"/>
  <c r="L19" i="5"/>
  <c r="J19" i="5"/>
  <c r="H19" i="5"/>
  <c r="L60" i="1"/>
  <c r="K60" i="1" s="1"/>
  <c r="L62" i="1"/>
  <c r="L61" i="1"/>
  <c r="K61" i="1" s="1"/>
  <c r="F10" i="5"/>
  <c r="F15" i="5"/>
  <c r="L49" i="1"/>
  <c r="L48" i="1"/>
  <c r="K48" i="1" s="1"/>
  <c r="L54" i="1"/>
  <c r="L56" i="1"/>
  <c r="K56" i="1" s="1"/>
  <c r="L55" i="1"/>
  <c r="L40" i="1"/>
  <c r="L44" i="1"/>
  <c r="K44" i="1" s="1"/>
  <c r="L50" i="1"/>
  <c r="L29" i="1"/>
  <c r="F14" i="5"/>
  <c r="L51" i="1"/>
  <c r="K51" i="1" s="1"/>
  <c r="L33" i="1"/>
  <c r="F13" i="5"/>
  <c r="L32" i="1"/>
  <c r="K32" i="1" s="1"/>
  <c r="L59" i="1"/>
  <c r="L58" i="1"/>
  <c r="L46" i="1"/>
  <c r="L57" i="1"/>
  <c r="K57" i="1" s="1"/>
  <c r="L43" i="1"/>
  <c r="K43" i="1" s="1"/>
  <c r="F16" i="5"/>
  <c r="L47" i="1"/>
  <c r="L25" i="1"/>
  <c r="K25" i="1" s="1"/>
  <c r="L31" i="1"/>
  <c r="K31" i="1" s="1"/>
  <c r="L30" i="1"/>
  <c r="F12" i="5"/>
  <c r="F19" i="5"/>
  <c r="L26" i="1"/>
  <c r="K26" i="1" s="1"/>
  <c r="L63" i="1"/>
  <c r="L64" i="1"/>
  <c r="F9" i="5"/>
  <c r="T19" i="5" l="1"/>
  <c r="F18" i="5"/>
</calcChain>
</file>

<file path=xl/sharedStrings.xml><?xml version="1.0" encoding="utf-8"?>
<sst xmlns="http://schemas.openxmlformats.org/spreadsheetml/2006/main" count="301" uniqueCount="194">
  <si>
    <t>Unidade Construtiva</t>
  </si>
  <si>
    <t>Tipo de obra</t>
  </si>
  <si>
    <t>Endereço da obra</t>
  </si>
  <si>
    <t>BDI</t>
  </si>
  <si>
    <t xml:space="preserve">Preços expressos em </t>
  </si>
  <si>
    <t>Encargos Sociais</t>
  </si>
  <si>
    <t xml:space="preserve">Código </t>
  </si>
  <si>
    <t xml:space="preserve">Descrição </t>
  </si>
  <si>
    <t>Un.</t>
  </si>
  <si>
    <t>Preço total</t>
  </si>
  <si>
    <t>R$ (Real)</t>
  </si>
  <si>
    <t xml:space="preserve">Planilha de Orçamento </t>
  </si>
  <si>
    <t>m²</t>
  </si>
  <si>
    <t>m³</t>
  </si>
  <si>
    <t xml:space="preserve">Valor total da obra </t>
  </si>
  <si>
    <t>1.0</t>
  </si>
  <si>
    <t>3.0</t>
  </si>
  <si>
    <t>4.0</t>
  </si>
  <si>
    <t>5.0</t>
  </si>
  <si>
    <t>6.0</t>
  </si>
  <si>
    <t>7.0</t>
  </si>
  <si>
    <t>8.0</t>
  </si>
  <si>
    <t>Obra</t>
  </si>
  <si>
    <t>Sub total</t>
  </si>
  <si>
    <t>Item</t>
  </si>
  <si>
    <t>Serviço</t>
  </si>
  <si>
    <t>Valor</t>
  </si>
  <si>
    <t>Parcela - 01</t>
  </si>
  <si>
    <t>Parcela - 02</t>
  </si>
  <si>
    <t>Parcela - 03</t>
  </si>
  <si>
    <t>Parcela - 04</t>
  </si>
  <si>
    <t>Parcela - 05</t>
  </si>
  <si>
    <t>R$</t>
  </si>
  <si>
    <t>%</t>
  </si>
  <si>
    <t>Sp*</t>
  </si>
  <si>
    <t>Ac*</t>
  </si>
  <si>
    <t>13.0</t>
  </si>
  <si>
    <t>Parcela - 06</t>
  </si>
  <si>
    <t>Totais</t>
  </si>
  <si>
    <t>* Sp = Simples, Ac = Acumulado</t>
  </si>
  <si>
    <t>Ao assinarmos a atual proposta, comprovamos ciência e declaramos que:</t>
  </si>
  <si>
    <t>•</t>
  </si>
  <si>
    <t>O não-atendimento das condições do projeto analisado provocará o desenquadramento do orçamento;</t>
  </si>
  <si>
    <t>Qualquer alterações no projeto analisado deve se alertar o orçamentista;</t>
  </si>
  <si>
    <t>CRONOGRAMA FÍSICO-FINANCEIRO</t>
  </si>
  <si>
    <t>CREA-MS:</t>
  </si>
  <si>
    <t>A reforma deverá seguir as condições do projeto;</t>
  </si>
  <si>
    <t xml:space="preserve">Responsável Técnico </t>
  </si>
  <si>
    <t>Engenheiro Civil:</t>
  </si>
  <si>
    <t>Maycon Nagai</t>
  </si>
  <si>
    <t>Responsável Técnico - Engenheiro Civil</t>
  </si>
  <si>
    <t>CNPJ</t>
  </si>
  <si>
    <t>Data</t>
  </si>
  <si>
    <t>Prefeitura Municipal de Anaurilândia/MS</t>
  </si>
  <si>
    <t>Preço unitário com BDI</t>
  </si>
  <si>
    <t>Quant.</t>
  </si>
  <si>
    <t>Preço unitário c/ Leis Sociais</t>
  </si>
  <si>
    <t>5.54</t>
  </si>
  <si>
    <t>Carga manual de entulho em caçamba estacionaria</t>
  </si>
  <si>
    <t>ESTRUTURA DE CONCRETO</t>
  </si>
  <si>
    <t>9.22</t>
  </si>
  <si>
    <t>2.0</t>
  </si>
  <si>
    <t>LIMPEZA</t>
  </si>
  <si>
    <t>21.6</t>
  </si>
  <si>
    <t>Limpeza geral</t>
  </si>
  <si>
    <t>Município de Anaurilândia-MS</t>
  </si>
  <si>
    <t>Prefeito Municipal</t>
  </si>
  <si>
    <t>Edson Stefano Takazono</t>
  </si>
  <si>
    <t>m</t>
  </si>
  <si>
    <t>Nome: Maycon Nagai</t>
  </si>
  <si>
    <t>CREA-MS: 35225</t>
  </si>
  <si>
    <t>ALVENARIA</t>
  </si>
  <si>
    <t>REVESTIMENTO DE PAREDES</t>
  </si>
  <si>
    <t>14.14</t>
  </si>
  <si>
    <t>Chapisco par.externas, arg.cim.areia 1:3, 5mm</t>
  </si>
  <si>
    <t>14.15</t>
  </si>
  <si>
    <t>Reboco paulista par.externa, arg.mista 1:2:9, 25mm</t>
  </si>
  <si>
    <t>Concreto convencional fck=20,0 Mpa</t>
  </si>
  <si>
    <t>9.09</t>
  </si>
  <si>
    <t>kg</t>
  </si>
  <si>
    <t>9.07</t>
  </si>
  <si>
    <t>2.03</t>
  </si>
  <si>
    <t>Placa da obra (acima de 2,01m2)</t>
  </si>
  <si>
    <t>2.08</t>
  </si>
  <si>
    <t>Instalações provisórias de agua e sanitário</t>
  </si>
  <si>
    <t>2.09</t>
  </si>
  <si>
    <t>Instalações provisórias de luz e força</t>
  </si>
  <si>
    <t>INSTALAÇÃO DO CANTEIRO</t>
  </si>
  <si>
    <t>2.10</t>
  </si>
  <si>
    <t>Locação da obra com gabarito de madeira</t>
  </si>
  <si>
    <t>MOVIMENTO DE TERRA</t>
  </si>
  <si>
    <t>7.02</t>
  </si>
  <si>
    <t>Escavação manual de valas em terra, de 2,01 a 4,0m</t>
  </si>
  <si>
    <t>7.12</t>
  </si>
  <si>
    <t>Reaterro de valas</t>
  </si>
  <si>
    <t>8.02</t>
  </si>
  <si>
    <t>Aço CA-50 médio (1/4'' a 3/8''- 6,3 a 10,0mm)</t>
  </si>
  <si>
    <t>Aço CA-60 fino (3,4 a 6,0 mm)</t>
  </si>
  <si>
    <t>IMPERMEABILIZAÇÃO</t>
  </si>
  <si>
    <t>10.2</t>
  </si>
  <si>
    <t>Imper. com tinta betuminosa, 3 demãos</t>
  </si>
  <si>
    <t>FUNDAÇÃO E BLOCOS</t>
  </si>
  <si>
    <t xml:space="preserve">ART:  </t>
  </si>
  <si>
    <t>Broca de concreto fck=13,5MPa diam. 25cm</t>
  </si>
  <si>
    <t>SINAPI - 73847/001 - ALUGUEL CONTAINER/ESCRIT INCL INST ELET LARG=2,20 COMP=6,20M ALT=2,50M CHAPA ACO C/NERV TRAPEZ FORRO C/ISOL TERMO/ACUSTICO CHASSIS REFORC PISO COMPENS NAVAL EXC TRANSP/CARGA/DESCARGA /MÊS</t>
  </si>
  <si>
    <t>AGESUL 0101000210</t>
  </si>
  <si>
    <t>mês</t>
  </si>
  <si>
    <t>ESTADO DO MATO GROSSO DO SUL</t>
  </si>
  <si>
    <t>PREFEITURA MUNICIPAL DE ANAURILÂNDIA</t>
  </si>
  <si>
    <t>C,N.P.J: 03.575.727/0001-97</t>
  </si>
  <si>
    <t>Rua Floriano Peixoto nº 1000 - Centro</t>
  </si>
  <si>
    <t>Telefone (67)3445-1110</t>
  </si>
  <si>
    <t>VERIFICAÇÃO DO BDI - ACÓRDÃO 2.622/2013       Rev 01</t>
  </si>
  <si>
    <t>DADOS INICIAIS</t>
  </si>
  <si>
    <t>TIPO DE OBRA:</t>
  </si>
  <si>
    <t>Construção de edificios</t>
  </si>
  <si>
    <t>ENQUADRAMENTO NA DESONERAÇÃO CONFORME LEI N° 12.844/2013:*</t>
  </si>
  <si>
    <t>SIM</t>
  </si>
  <si>
    <t>*Uso de encargos sociais desonerados na elaboração do orçamento</t>
  </si>
  <si>
    <t>ENQUADRAM-SE NO TIPO SELECIONADO:</t>
  </si>
  <si>
    <t>CÁLCULO DOS IMPOSTOS</t>
  </si>
  <si>
    <t>TIPO DE TRIBUTAÇÃO SOBRE O LUCRO:</t>
  </si>
  <si>
    <t>LUCRO PRESUMIDO</t>
  </si>
  <si>
    <t>Imposto</t>
  </si>
  <si>
    <t>Aliquota</t>
  </si>
  <si>
    <t>Base de cálculo</t>
  </si>
  <si>
    <t>PIS</t>
  </si>
  <si>
    <t>COFINS</t>
  </si>
  <si>
    <t>% DO TOTAL DA NOTA QUE COMPÕE BASE DE CÁLCULO PARA TRIBUTAÇÃO SOBRE O LUCRO:</t>
  </si>
  <si>
    <t>Minimo</t>
  </si>
  <si>
    <t>Máximo</t>
  </si>
  <si>
    <t>Adotado</t>
  </si>
  <si>
    <t>Limites orientativos:</t>
  </si>
  <si>
    <t>Para adotar um % de base de cálculo deve-se levar em conta o % do custo de cada obra individualmente que é passível de recuperação de crédito de PIS/COFINS (Aquisição de insumos/materiais).</t>
  </si>
  <si>
    <t>ISS BRUTO % (LEI MUNICIPAL):</t>
  </si>
  <si>
    <t>% INCIDÊNCIA (M.OBRA)*</t>
  </si>
  <si>
    <t>,</t>
  </si>
  <si>
    <t>ISS LÍQUIDO</t>
  </si>
  <si>
    <t>TOTAL IMPOSTOS</t>
  </si>
  <si>
    <t>*Incidência do total do contrato que representa mão de obra para compor a base de cálculo conf. legislação municipal.</t>
  </si>
  <si>
    <t>VERFICAÇÃO E CÁLCULO DO BDI</t>
  </si>
  <si>
    <t>ITEM COMPONENTE</t>
  </si>
  <si>
    <t>1º QUARTIL</t>
  </si>
  <si>
    <t>MÉDIO</t>
  </si>
  <si>
    <t>3º QUARTIL</t>
  </si>
  <si>
    <t>Cálculo arredondado</t>
  </si>
  <si>
    <t>Administração Central</t>
  </si>
  <si>
    <t>Seguro e Garantia</t>
  </si>
  <si>
    <t>Risco</t>
  </si>
  <si>
    <t>Despesas Financeiras</t>
  </si>
  <si>
    <t>Lucro</t>
  </si>
  <si>
    <t>Impostos</t>
  </si>
  <si>
    <t>BDI CALCULADO</t>
  </si>
  <si>
    <t>LIMITES DO BDI</t>
  </si>
  <si>
    <t>CORREÇÃO DA DESONERAÇÃO</t>
  </si>
  <si>
    <t>BDI CALCULADO C/ DESONERAÇÃO (USO DE E.S. DESONERADOS):</t>
  </si>
  <si>
    <t>INSS SOBRE A RECEITA BRUTA:</t>
  </si>
  <si>
    <t>BANCO DE DADOS</t>
  </si>
  <si>
    <t>TIPO DE OBRA</t>
  </si>
  <si>
    <t>CÓDIGO</t>
  </si>
  <si>
    <t>ENQUARAMENTO</t>
  </si>
  <si>
    <t>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etc.), penitenciárias e presídios, a construção de edifícios industriais (fábricas, oficinas, galpões industriais, etc.), conforme classificação 4120-4 do CNAE 2.0. Também enquadram-se pórticos, mirantes e outros edifícios de finalidade turística.</t>
  </si>
  <si>
    <t>Construção de rodovias e ferrovias</t>
  </si>
  <si>
    <t>A construção e recuperação de: auto-estradas, rodovias e outras vias não-urbanas para passagem de veículos, vias férreas de superfície ou subterrâneas (inclusive para metropolitanos), pistas de aeroportos. Esta classe compreende também: a pavimentação de auto-estradas, rodovias e outras vias não-urbanas; construção de pontes, viadutos e túneis; a instalação de barreiras acústicas; a construção de praças de pedágio; a sinalização com pintura em rodovias e aeroportos; a instalação de placas de sinalização de tráfego e semelhantes, conforme classificação 4211-1 do CNAE 2.0. Também enquadram-se a construção, pavimentação e sinalização de vias urbanas, ruas e locais para estacionamento de veículos; a construção de praças e calçadas para pedestres; elevados, passarelas e ciclovias; metrô e VLT.</t>
  </si>
  <si>
    <t>Construção de Redes de Abastecimento de Água, Coleta de Esgoto e Construções Correlatas</t>
  </si>
  <si>
    <t>A construção de sistemas para o abastecimento de água tratada: reservatórios de distribuição, estações elevatórias de bombeamento, linhas principais de adução de longa e média distância e redes de distribuição de água; a construção de redes de coleta de esgoto, inclusive de interceptores, estações de tratamento de esgoto (ETE), estações de bombeamento de esgoto (EBE); a construção de galerias pluviais (obras de micro e macro drenagem). Esta classe compreende também: as obras de irrigação (canais); a manutenção de redes de abastecimento de água tratada; a manutenção de redes de coleta e de sistemas de tratamento de esgoto, conforme classificação 4222-7 do CNAE 2.0. Enquadra-se ainda a construção de estações de tratamento de água (ETA).</t>
  </si>
  <si>
    <t>Construção e Manutenção de Estações e Redes de Distribuição de Energia Elétrica</t>
  </si>
  <si>
    <t>A construção de usinas, estações e subestações hidrelétricas, eólicas, nucleares, termoelétricas; a construção de redes de transmissão e distribuição de energia elétrica, inclusive o serviço de eletrificação rural. Esta subclasse compreende também: a construção de redes de eletrificação para ferrovias e metropolitano, conforme classificação 4221-9/02 do CNAE 2.0. Compreende ainda: a manutenção de redes de distribuição de energia elétrica, quando executada por empresa não-produtora ou distribuidora de energia elétrica, conforme classificação 4221-9/03 do CNAE 2.0. Enquadram-se também obras de iluminação pública e a construção de barragens e represas para geração de energia elétrica.</t>
  </si>
  <si>
    <t>Portuárias, Marítimas e Fluviais</t>
  </si>
  <si>
    <t xml:space="preserve">As obras marítimas e fluviais, tais como, construção de instalações portuárias; construção de portos e marinas; construção de eclusas e canais de navegação (vias navegáveis); enrocamentos; obras de dragagem; aterro hidráulico; barragens, represas e diques, exceto para energia elétrica; a construção de emissários submarinos; a instalação de cabos submarinos, conforme classificação 4291-0 do CNAE 2.0. Enquadram-se também a construção de piers e outras obras com influência direta de cursos d’água. </t>
  </si>
  <si>
    <t>Fornecimento de Materiais e Equipamentos</t>
  </si>
  <si>
    <t>O fornecimento de materiais e equipamentos relevantes de natureza específica, como é o caso de: materiais betuminosos para obras rodoviárias,tubos de ferro fundido ou PVC para obras de abastecimento de água,elevadores e escadas rolantes para obras aeroportuárias.
Os materiais e equipamentos devem compor itens próprios na planilha orçamentária, apartados de sua instalação, assentamento ou produção, p. ex., conjunto motor-bomba, tubulação de ferro fundido e material betuminoso, respectivamente.
A adoção de taxa de BDI reduzida somente se justifica no caso de ficarem satisfeitas cumulativamente as seguintes condições: fornecimento de materiais e equipamentos que possam ser contratados diretamente do fabricante ou de fornecedor com especialidade própria e diversa da contratada principal;que se constitua mera intermediação entre a construtora e o fabricante; que a intermediação para fornecimento de equipamentos seja atividade residual da construtora.</t>
  </si>
  <si>
    <t>CONFINS</t>
  </si>
  <si>
    <t>BASE DE CÁLCULO</t>
  </si>
  <si>
    <t>RECEITA BRUTA (VALOR DA NOTA)</t>
  </si>
  <si>
    <t>LUCRO REAL</t>
  </si>
  <si>
    <t>VALOR DA NOTA - RECUPERAÇÃO DE CRÉDITO (AQUISIÇÃO DE INSUMOS)</t>
  </si>
  <si>
    <t>Código da pesquisa</t>
  </si>
  <si>
    <t>1º Quartil</t>
  </si>
  <si>
    <t>Médio</t>
  </si>
  <si>
    <t>3º Quartil</t>
  </si>
  <si>
    <t>1 Quartil</t>
  </si>
  <si>
    <t>3 Quartil</t>
  </si>
  <si>
    <t>Construção</t>
  </si>
  <si>
    <t>Rua Uruguaiana - Centro de Exposições</t>
  </si>
  <si>
    <t>03.575.727/0001-95</t>
  </si>
  <si>
    <t>Forma tabua madeira p/pilares e vigas, UTIL 2X</t>
  </si>
  <si>
    <t>9.01</t>
  </si>
  <si>
    <t>SINAPI 87479</t>
  </si>
  <si>
    <t>ALVENARIA DE VEDAÇÃO DE BLOCOS CERÂMICOS FURADOS DE 14X19X39CM (ESPESSURA 14CM) DE PAREDES SEM VÃOS E ARGAMASSA DE ASSENTAMENTO COM PREPARO EM BETONEIRA. AF_06/2014</t>
  </si>
  <si>
    <t>Anaurilândia/MS, 23 de Julho de 2019.</t>
  </si>
  <si>
    <t>7.15</t>
  </si>
  <si>
    <t>Lastro de brita 2 espalhado</t>
  </si>
  <si>
    <t>Muro da Árena de Rodeio Maurício Thomazini. (SINAPI, SindusConMS, Preços cotados Campo Grande/MS)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</si>
</sst>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R$&quot;\ * #,##0.00_-;\-&quot;R$&quot;\ * #,##0.00_-;_-&quot;R$&quot;\ * &quot;-&quot;??_-;_-@_-"/>
    <numFmt numFmtId="43" formatCode="_-* #,##0.00_-;\-* #,##0.00_-;_-* &quot;-&quot;??_-;_-@_-"/>
    <numFmt numFmtId="164" formatCode="00"/>
    <numFmt numFmtId="165" formatCode="0.0"/>
    <numFmt numFmtId="166" formatCode="&quot;R$&quot;\ #,##0.00"/>
    <numFmt numFmtId="167" formatCode="#,##0.00_ ;\-#,##0.00\ "/>
    <numFmt numFmtId="168" formatCode="0.000%"/>
    <numFmt numFmtId="169" formatCode="0.0%"/>
  </numFmts>
  <fonts count="46" x14ac:knownFonts="1">
    <font>
      <sz val="11"/>
      <color theme="1"/>
      <name val="Calibri"/>
      <family val="2"/>
      <scheme val="minor"/>
    </font>
    <font>
      <sz val="26"/>
      <color theme="1"/>
      <name val="Calibri"/>
      <family val="2"/>
      <scheme val="minor"/>
    </font>
    <font>
      <sz val="11"/>
      <color theme="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sz val="12"/>
      <name val="Calibri"/>
      <family val="2"/>
      <scheme val="minor"/>
    </font>
    <font>
      <sz val="10"/>
      <name val="Arial"/>
      <family val="2"/>
    </font>
    <font>
      <b/>
      <sz val="7"/>
      <name val="Arial"/>
      <family val="2"/>
    </font>
    <font>
      <sz val="7"/>
      <name val="Arial"/>
      <family val="2"/>
    </font>
    <font>
      <b/>
      <sz val="8"/>
      <name val="Arial"/>
      <family val="2"/>
    </font>
    <font>
      <u/>
      <sz val="11"/>
      <color theme="1"/>
      <name val="Calibri"/>
      <family val="2"/>
      <scheme val="minor"/>
    </font>
    <font>
      <u/>
      <sz val="12"/>
      <color theme="1"/>
      <name val="Calibri"/>
      <family val="2"/>
      <scheme val="minor"/>
    </font>
    <font>
      <b/>
      <u/>
      <sz val="12"/>
      <color theme="1"/>
      <name val="Calibri"/>
      <family val="2"/>
      <scheme val="minor"/>
    </font>
    <font>
      <b/>
      <u/>
      <sz val="8"/>
      <name val="Arial"/>
      <family val="2"/>
    </font>
    <font>
      <u/>
      <sz val="8"/>
      <color theme="1"/>
      <name val="Arial"/>
      <family val="2"/>
    </font>
    <font>
      <u/>
      <sz val="8"/>
      <name val="Arial"/>
      <family val="2"/>
    </font>
    <font>
      <u/>
      <sz val="7"/>
      <name val="Arial"/>
      <family val="2"/>
    </font>
    <font>
      <sz val="11"/>
      <name val="Calibri"/>
      <family val="2"/>
      <scheme val="minor"/>
    </font>
    <font>
      <u/>
      <sz val="11"/>
      <name val="Calibri"/>
      <family val="2"/>
      <scheme val="minor"/>
    </font>
    <font>
      <b/>
      <sz val="10"/>
      <name val="Arial"/>
      <family val="2"/>
    </font>
    <font>
      <sz val="10"/>
      <color theme="1"/>
      <name val="Calibri"/>
      <family val="2"/>
      <scheme val="minor"/>
    </font>
    <font>
      <sz val="10"/>
      <color theme="1"/>
      <name val="Arial"/>
      <family val="2"/>
    </font>
    <font>
      <b/>
      <sz val="16"/>
      <color theme="0"/>
      <name val="Calibri"/>
      <family val="2"/>
      <scheme val="minor"/>
    </font>
    <font>
      <b/>
      <sz val="9"/>
      <name val="Arial"/>
      <family val="2"/>
    </font>
    <font>
      <sz val="8"/>
      <name val="Arial"/>
      <family val="2"/>
    </font>
    <font>
      <sz val="10"/>
      <color rgb="FFFF0000"/>
      <name val="Arial"/>
      <family val="2"/>
    </font>
    <font>
      <sz val="8"/>
      <color rgb="FF0070C0"/>
      <name val="Arial"/>
      <family val="2"/>
    </font>
    <font>
      <b/>
      <sz val="16"/>
      <name val="Arial"/>
      <family val="2"/>
    </font>
    <font>
      <b/>
      <sz val="12"/>
      <name val="Arial"/>
      <family val="2"/>
    </font>
    <font>
      <b/>
      <sz val="10"/>
      <color rgb="FF0000FF"/>
      <name val="Arial"/>
      <family val="2"/>
    </font>
    <font>
      <b/>
      <sz val="10"/>
      <color rgb="FFFF0000"/>
      <name val="Arial"/>
      <family val="2"/>
    </font>
    <font>
      <sz val="9"/>
      <name val="Arial"/>
      <family val="2"/>
    </font>
    <font>
      <b/>
      <sz val="12"/>
      <color rgb="FFFF0000"/>
      <name val="Arial"/>
      <family val="2"/>
    </font>
    <font>
      <b/>
      <sz val="10"/>
      <color rgb="FF333399"/>
      <name val="Arial"/>
      <family val="2"/>
    </font>
    <font>
      <sz val="10"/>
      <color rgb="FF333399"/>
      <name val="Arial"/>
      <family val="2"/>
    </font>
    <font>
      <b/>
      <sz val="11"/>
      <name val="Arial"/>
      <family val="2"/>
    </font>
    <font>
      <b/>
      <sz val="16"/>
      <color rgb="FFFF0000"/>
      <name val="Arial"/>
      <family val="2"/>
    </font>
    <font>
      <b/>
      <sz val="14"/>
      <color rgb="FFFF0000"/>
      <name val="Arial"/>
      <family val="2"/>
    </font>
    <font>
      <sz val="11"/>
      <name val="Arial"/>
      <family val="2"/>
    </font>
    <font>
      <b/>
      <sz val="18"/>
      <color theme="0"/>
      <name val="Calibri"/>
      <family val="2"/>
      <scheme val="minor"/>
    </font>
    <font>
      <sz val="11"/>
      <color theme="0"/>
      <name val="Calibri"/>
      <family val="2"/>
      <scheme val="minor"/>
    </font>
    <font>
      <sz val="12"/>
      <color theme="0"/>
      <name val="Calibri"/>
      <family val="2"/>
      <scheme val="minor"/>
    </font>
    <font>
      <u/>
      <sz val="11"/>
      <color theme="0"/>
      <name val="Calibri"/>
      <family val="2"/>
      <scheme val="minor"/>
    </font>
    <font>
      <b/>
      <sz val="10"/>
      <color theme="0"/>
      <name val="Arial"/>
      <family val="2"/>
    </font>
  </fonts>
  <fills count="11">
    <fill>
      <patternFill patternType="none"/>
    </fill>
    <fill>
      <patternFill patternType="gray125"/>
    </fill>
    <fill>
      <patternFill patternType="solid">
        <fgColor indexed="26"/>
        <bgColor indexed="64"/>
      </patternFill>
    </fill>
    <fill>
      <patternFill patternType="lightDown"/>
    </fill>
    <fill>
      <patternFill patternType="solid">
        <fgColor theme="2"/>
        <bgColor indexed="64"/>
      </patternFill>
    </fill>
    <fill>
      <patternFill patternType="solid">
        <fgColor rgb="FFFFFFCC"/>
        <bgColor rgb="FFFFFFCC"/>
      </patternFill>
    </fill>
    <fill>
      <patternFill patternType="solid">
        <fgColor rgb="FFCCFFCC"/>
        <bgColor rgb="FFCCFFCC"/>
      </patternFill>
    </fill>
    <fill>
      <patternFill patternType="solid">
        <fgColor rgb="FFC0C0C0"/>
        <bgColor rgb="FFC0C0C0"/>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2" borderId="0"/>
    <xf numFmtId="44" fontId="2" fillId="0" borderId="0" applyFont="0" applyFill="0" applyBorder="0" applyAlignment="0" applyProtection="0"/>
    <xf numFmtId="0" fontId="8" fillId="0" borderId="0"/>
  </cellStyleXfs>
  <cellXfs count="389">
    <xf numFmtId="0" fontId="0" fillId="0" borderId="0" xfId="0"/>
    <xf numFmtId="4" fontId="0" fillId="0" borderId="0" xfId="0" applyNumberFormat="1"/>
    <xf numFmtId="4" fontId="0" fillId="0" borderId="0" xfId="0" applyNumberFormat="1" applyAlignment="1">
      <alignment horizontal="right"/>
    </xf>
    <xf numFmtId="0" fontId="0" fillId="0" borderId="0" xfId="0" applyFill="1"/>
    <xf numFmtId="0" fontId="0" fillId="0" borderId="0" xfId="0"/>
    <xf numFmtId="0" fontId="0" fillId="0" borderId="0" xfId="0" applyAlignment="1">
      <alignment horizontal="left"/>
    </xf>
    <xf numFmtId="0" fontId="0" fillId="0" borderId="0" xfId="0" applyBorder="1" applyAlignment="1">
      <alignment horizontal="center" vertical="center"/>
    </xf>
    <xf numFmtId="0" fontId="0" fillId="0" borderId="0" xfId="0" applyAlignment="1">
      <alignment horizontal="center" vertical="center"/>
    </xf>
    <xf numFmtId="10" fontId="0" fillId="0" borderId="0" xfId="2" applyNumberFormat="1" applyFont="1" applyAlignment="1">
      <alignment horizontal="right" vertical="center"/>
    </xf>
    <xf numFmtId="0" fontId="0" fillId="0" borderId="0" xfId="0" applyBorder="1" applyAlignment="1">
      <alignment horizontal="left"/>
    </xf>
    <xf numFmtId="0" fontId="0" fillId="0" borderId="0" xfId="0" applyBorder="1"/>
    <xf numFmtId="4" fontId="0" fillId="0" borderId="0" xfId="0" applyNumberFormat="1" applyBorder="1" applyAlignment="1">
      <alignment horizontal="right"/>
    </xf>
    <xf numFmtId="4" fontId="0" fillId="0" borderId="0" xfId="0" applyNumberFormat="1" applyBorder="1"/>
    <xf numFmtId="10" fontId="0" fillId="0" borderId="0" xfId="2" applyNumberFormat="1" applyFont="1" applyBorder="1" applyAlignment="1">
      <alignment horizontal="right" vertical="center"/>
    </xf>
    <xf numFmtId="10" fontId="4" fillId="0" borderId="0" xfId="2" applyNumberFormat="1" applyFont="1" applyAlignment="1">
      <alignment horizontal="right" vertical="center"/>
    </xf>
    <xf numFmtId="10" fontId="4" fillId="0" borderId="0" xfId="2" applyNumberFormat="1" applyFont="1" applyFill="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0" xfId="0" applyFont="1"/>
    <xf numFmtId="4" fontId="5" fillId="0" borderId="1" xfId="0" applyNumberFormat="1" applyFont="1" applyFill="1" applyBorder="1" applyAlignment="1">
      <alignment horizontal="center" vertical="center"/>
    </xf>
    <xf numFmtId="0" fontId="4" fillId="0" borderId="0" xfId="0" applyFont="1" applyAlignment="1">
      <alignment horizontal="center" vertical="center"/>
    </xf>
    <xf numFmtId="4" fontId="4" fillId="0" borderId="0" xfId="0" applyNumberFormat="1" applyFont="1" applyAlignment="1">
      <alignment horizontal="right"/>
    </xf>
    <xf numFmtId="4" fontId="4" fillId="0" borderId="0" xfId="0" applyNumberFormat="1" applyFont="1"/>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xf>
    <xf numFmtId="0" fontId="5" fillId="0" borderId="0" xfId="0" applyFont="1" applyBorder="1" applyAlignment="1">
      <alignment horizontal="center" vertical="center"/>
    </xf>
    <xf numFmtId="0" fontId="4" fillId="0" borderId="0" xfId="0" applyFont="1" applyAlignment="1">
      <alignment horizontal="left"/>
    </xf>
    <xf numFmtId="10" fontId="4" fillId="0" borderId="0" xfId="0" applyNumberFormat="1" applyFont="1" applyBorder="1" applyAlignment="1">
      <alignment horizontal="center" vertical="center"/>
    </xf>
    <xf numFmtId="0" fontId="4" fillId="0" borderId="0" xfId="0" applyFont="1" applyBorder="1"/>
    <xf numFmtId="0" fontId="7" fillId="0" borderId="0" xfId="0" applyFont="1"/>
    <xf numFmtId="0" fontId="7" fillId="0" borderId="0" xfId="0" applyFont="1" applyFill="1" applyBorder="1"/>
    <xf numFmtId="0" fontId="4" fillId="0" borderId="0" xfId="0" applyFont="1" applyAlignment="1">
      <alignment horizontal="center"/>
    </xf>
    <xf numFmtId="0" fontId="4" fillId="0" borderId="8" xfId="0" applyFont="1" applyBorder="1" applyAlignment="1">
      <alignment horizontal="center"/>
    </xf>
    <xf numFmtId="10" fontId="4" fillId="0" borderId="8" xfId="0" applyNumberFormat="1" applyFont="1" applyBorder="1" applyAlignment="1">
      <alignment horizontal="center"/>
    </xf>
    <xf numFmtId="0" fontId="4" fillId="0" borderId="0" xfId="0" applyFont="1" applyBorder="1" applyAlignment="1">
      <alignment horizontal="center"/>
    </xf>
    <xf numFmtId="4" fontId="4" fillId="0" borderId="0" xfId="0" applyNumberFormat="1" applyFont="1" applyBorder="1" applyAlignment="1">
      <alignment horizontal="center"/>
    </xf>
    <xf numFmtId="166" fontId="4" fillId="0" borderId="0" xfId="1" applyNumberFormat="1" applyFont="1" applyBorder="1" applyAlignment="1">
      <alignment horizontal="center" vertical="center"/>
    </xf>
    <xf numFmtId="166" fontId="4" fillId="0" borderId="0" xfId="4" applyNumberFormat="1" applyFont="1" applyBorder="1"/>
    <xf numFmtId="2" fontId="4" fillId="0" borderId="0" xfId="0" applyNumberFormat="1" applyFont="1" applyBorder="1"/>
    <xf numFmtId="165" fontId="10" fillId="0" borderId="0" xfId="3" applyNumberFormat="1" applyFont="1" applyFill="1" applyBorder="1" applyAlignment="1" applyProtection="1">
      <alignment horizontal="center" vertical="center"/>
    </xf>
    <xf numFmtId="0" fontId="4" fillId="0" borderId="0" xfId="0" applyFont="1" applyBorder="1" applyAlignment="1"/>
    <xf numFmtId="0" fontId="9" fillId="0" borderId="0" xfId="3" applyNumberFormat="1" applyFont="1" applyFill="1" applyBorder="1" applyAlignment="1" applyProtection="1">
      <alignment horizontal="left" vertical="center"/>
    </xf>
    <xf numFmtId="0" fontId="9" fillId="0" borderId="0" xfId="3" applyFont="1" applyFill="1" applyProtection="1"/>
    <xf numFmtId="0" fontId="9" fillId="0" borderId="0" xfId="3" applyFont="1" applyFill="1" applyAlignment="1" applyProtection="1">
      <alignment horizontal="right"/>
    </xf>
    <xf numFmtId="0" fontId="4" fillId="0" borderId="18" xfId="0" applyFont="1" applyBorder="1" applyAlignment="1">
      <alignment horizontal="center"/>
    </xf>
    <xf numFmtId="4" fontId="4" fillId="0" borderId="18" xfId="0" applyNumberFormat="1" applyFont="1" applyBorder="1" applyAlignment="1">
      <alignment horizontal="center"/>
    </xf>
    <xf numFmtId="0" fontId="5" fillId="0" borderId="20" xfId="0" applyFont="1" applyBorder="1" applyAlignment="1">
      <alignment horizontal="center" vertical="center"/>
    </xf>
    <xf numFmtId="0" fontId="5" fillId="0" borderId="17" xfId="0" applyFont="1" applyBorder="1" applyAlignment="1">
      <alignment horizontal="left" vertical="center"/>
    </xf>
    <xf numFmtId="4" fontId="4" fillId="0" borderId="17" xfId="0" applyNumberFormat="1" applyFont="1" applyBorder="1" applyAlignment="1">
      <alignment horizontal="right" vertical="center"/>
    </xf>
    <xf numFmtId="2" fontId="4" fillId="0" borderId="17" xfId="0" applyNumberFormat="1" applyFont="1" applyBorder="1" applyAlignment="1">
      <alignment horizontal="center" vertical="center"/>
    </xf>
    <xf numFmtId="2" fontId="4" fillId="4" borderId="17" xfId="0" applyNumberFormat="1" applyFont="1" applyFill="1" applyBorder="1" applyAlignment="1">
      <alignment horizontal="center" vertical="center"/>
    </xf>
    <xf numFmtId="2" fontId="4" fillId="4" borderId="21" xfId="0" applyNumberFormat="1" applyFont="1" applyFill="1" applyBorder="1" applyAlignment="1">
      <alignment horizontal="center" vertical="center"/>
    </xf>
    <xf numFmtId="0" fontId="0" fillId="0" borderId="0" xfId="0" applyAlignment="1">
      <alignment vertical="center"/>
    </xf>
    <xf numFmtId="165" fontId="7" fillId="3" borderId="17" xfId="3" applyNumberFormat="1" applyFont="1" applyFill="1" applyBorder="1" applyAlignment="1" applyProtection="1">
      <alignment horizontal="center" vertical="center"/>
    </xf>
    <xf numFmtId="4" fontId="4" fillId="0" borderId="17" xfId="0" applyNumberFormat="1" applyFont="1" applyFill="1" applyBorder="1"/>
    <xf numFmtId="0" fontId="6" fillId="0" borderId="17" xfId="0" applyFont="1" applyFill="1" applyBorder="1" applyAlignment="1">
      <alignment horizontal="center" vertical="top" wrapText="1"/>
    </xf>
    <xf numFmtId="4" fontId="4" fillId="0" borderId="17" xfId="0" applyNumberFormat="1" applyFont="1" applyBorder="1" applyAlignment="1">
      <alignment horizontal="right"/>
    </xf>
    <xf numFmtId="0" fontId="4" fillId="0" borderId="17" xfId="0" applyNumberFormat="1" applyFont="1" applyFill="1" applyBorder="1" applyAlignment="1">
      <alignment horizontal="center" vertical="center"/>
    </xf>
    <xf numFmtId="0" fontId="10" fillId="0" borderId="0" xfId="3" applyFont="1" applyFill="1" applyAlignment="1" applyProtection="1">
      <alignment horizontal="right"/>
    </xf>
    <xf numFmtId="0" fontId="0" fillId="0" borderId="0" xfId="0" applyBorder="1" applyAlignment="1">
      <alignment horizontal="center" vertical="center"/>
    </xf>
    <xf numFmtId="166" fontId="4" fillId="0" borderId="0" xfId="1" applyNumberFormat="1" applyFont="1" applyBorder="1" applyAlignment="1">
      <alignment vertical="center"/>
    </xf>
    <xf numFmtId="0" fontId="5" fillId="0" borderId="0" xfId="0" applyFont="1" applyBorder="1" applyAlignment="1"/>
    <xf numFmtId="0" fontId="5" fillId="0" borderId="2" xfId="0" applyFont="1" applyBorder="1" applyAlignment="1"/>
    <xf numFmtId="0" fontId="12" fillId="0" borderId="0" xfId="0" applyFont="1" applyBorder="1" applyAlignment="1">
      <alignment horizontal="center" vertical="center"/>
    </xf>
    <xf numFmtId="0" fontId="12" fillId="0" borderId="0" xfId="0" applyFont="1" applyBorder="1"/>
    <xf numFmtId="4" fontId="12" fillId="0" borderId="0" xfId="0" applyNumberFormat="1" applyFont="1" applyBorder="1" applyAlignment="1">
      <alignment horizontal="right"/>
    </xf>
    <xf numFmtId="4" fontId="12" fillId="0" borderId="0" xfId="0" applyNumberFormat="1" applyFont="1" applyBorder="1"/>
    <xf numFmtId="10" fontId="12" fillId="0" borderId="0" xfId="2" applyNumberFormat="1" applyFont="1" applyBorder="1" applyAlignment="1">
      <alignment horizontal="right" vertical="center"/>
    </xf>
    <xf numFmtId="0" fontId="12" fillId="0" borderId="0" xfId="0" applyFont="1" applyBorder="1" applyAlignment="1">
      <alignment vertical="center"/>
    </xf>
    <xf numFmtId="0" fontId="14" fillId="0" borderId="0" xfId="0" applyFont="1" applyBorder="1" applyAlignment="1"/>
    <xf numFmtId="0" fontId="13" fillId="0" borderId="0" xfId="0" applyFont="1" applyBorder="1" applyAlignment="1"/>
    <xf numFmtId="0" fontId="15" fillId="0" borderId="0" xfId="3" applyFont="1" applyFill="1" applyBorder="1" applyAlignment="1" applyProtection="1">
      <alignment vertical="center"/>
    </xf>
    <xf numFmtId="0" fontId="13" fillId="0" borderId="0" xfId="0" applyFont="1" applyBorder="1" applyAlignment="1">
      <alignment vertical="center"/>
    </xf>
    <xf numFmtId="0" fontId="16" fillId="0" borderId="0" xfId="0" applyFont="1" applyBorder="1" applyAlignment="1">
      <alignment vertical="center"/>
    </xf>
    <xf numFmtId="0" fontId="17" fillId="0" borderId="0" xfId="5" applyFont="1" applyFill="1" applyBorder="1" applyAlignment="1" applyProtection="1">
      <alignment horizontal="left" vertical="center"/>
    </xf>
    <xf numFmtId="0" fontId="17" fillId="0" borderId="0" xfId="3" applyFont="1" applyFill="1" applyBorder="1" applyAlignment="1" applyProtection="1">
      <alignment vertical="center"/>
    </xf>
    <xf numFmtId="0" fontId="18" fillId="0" borderId="0" xfId="3" applyFont="1" applyFill="1" applyBorder="1" applyAlignment="1" applyProtection="1">
      <alignment horizontal="right" vertical="center"/>
    </xf>
    <xf numFmtId="0" fontId="12" fillId="0" borderId="0" xfId="0" applyFont="1" applyBorder="1" applyAlignment="1">
      <alignment horizontal="left"/>
    </xf>
    <xf numFmtId="4" fontId="4" fillId="0" borderId="17" xfId="0" applyNumberFormat="1" applyFont="1" applyFill="1" applyBorder="1" applyAlignment="1">
      <alignment horizontal="right"/>
    </xf>
    <xf numFmtId="10" fontId="4" fillId="0" borderId="0" xfId="2" applyNumberFormat="1"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xf>
    <xf numFmtId="4" fontId="4" fillId="0" borderId="7" xfId="0" applyNumberFormat="1" applyFont="1" applyBorder="1" applyAlignment="1">
      <alignment horizontal="right"/>
    </xf>
    <xf numFmtId="0" fontId="4" fillId="0" borderId="4" xfId="0" applyFont="1" applyBorder="1" applyAlignment="1">
      <alignment horizontal="left"/>
    </xf>
    <xf numFmtId="0" fontId="4" fillId="0" borderId="17" xfId="0" applyFont="1" applyBorder="1" applyAlignment="1">
      <alignment horizontal="center" vertical="center"/>
    </xf>
    <xf numFmtId="0" fontId="21" fillId="0" borderId="0" xfId="3" applyFont="1" applyFill="1" applyBorder="1" applyAlignment="1" applyProtection="1">
      <alignment vertical="center"/>
    </xf>
    <xf numFmtId="0" fontId="22" fillId="0" borderId="0" xfId="0" applyFont="1" applyBorder="1" applyAlignment="1">
      <alignment vertical="center"/>
    </xf>
    <xf numFmtId="0" fontId="23" fillId="0" borderId="0" xfId="0" applyFont="1" applyBorder="1" applyAlignment="1">
      <alignment vertical="center"/>
    </xf>
    <xf numFmtId="0" fontId="8" fillId="0" borderId="0" xfId="3" applyFont="1" applyFill="1" applyAlignment="1" applyProtection="1">
      <alignment vertical="center"/>
    </xf>
    <xf numFmtId="0" fontId="22" fillId="0" borderId="0" xfId="0" applyFont="1" applyBorder="1"/>
    <xf numFmtId="4" fontId="22" fillId="0" borderId="0" xfId="0" applyNumberFormat="1" applyFont="1" applyBorder="1" applyAlignment="1">
      <alignment horizontal="right"/>
    </xf>
    <xf numFmtId="4" fontId="22" fillId="0" borderId="0" xfId="0" applyNumberFormat="1" applyFont="1" applyBorder="1"/>
    <xf numFmtId="10" fontId="22" fillId="0" borderId="0" xfId="2" applyNumberFormat="1" applyFont="1" applyBorder="1" applyAlignment="1">
      <alignment horizontal="right" vertical="center"/>
    </xf>
    <xf numFmtId="4" fontId="4" fillId="0" borderId="1" xfId="0" applyNumberFormat="1" applyFont="1" applyBorder="1" applyAlignment="1">
      <alignment horizontal="right"/>
    </xf>
    <xf numFmtId="0" fontId="4" fillId="0" borderId="7" xfId="0" applyFont="1" applyBorder="1" applyAlignment="1">
      <alignment horizontal="left"/>
    </xf>
    <xf numFmtId="0" fontId="4" fillId="0" borderId="7" xfId="0" applyFont="1" applyBorder="1" applyAlignment="1">
      <alignment horizontal="center"/>
    </xf>
    <xf numFmtId="9" fontId="19" fillId="0" borderId="0" xfId="2" applyFont="1" applyBorder="1" applyAlignment="1">
      <alignment horizontal="center" vertical="center"/>
    </xf>
    <xf numFmtId="0" fontId="4" fillId="0" borderId="17" xfId="0" applyFont="1" applyFill="1" applyBorder="1" applyAlignment="1">
      <alignment horizontal="center"/>
    </xf>
    <xf numFmtId="4" fontId="4" fillId="0" borderId="17" xfId="0" applyNumberFormat="1" applyFont="1" applyBorder="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4" fontId="4" fillId="0" borderId="17" xfId="0" applyNumberFormat="1" applyFont="1" applyFill="1" applyBorder="1" applyAlignment="1">
      <alignment horizontal="right"/>
    </xf>
    <xf numFmtId="4" fontId="4" fillId="0" borderId="1" xfId="0" applyNumberFormat="1" applyFont="1" applyBorder="1" applyAlignment="1">
      <alignment horizontal="right"/>
    </xf>
    <xf numFmtId="0" fontId="0" fillId="0" borderId="0" xfId="0" applyBorder="1" applyAlignment="1">
      <alignment horizontal="center" vertical="center"/>
    </xf>
    <xf numFmtId="0" fontId="0" fillId="0" borderId="0" xfId="0" applyBorder="1" applyAlignment="1">
      <alignment horizontal="left"/>
    </xf>
    <xf numFmtId="0" fontId="4" fillId="0" borderId="17" xfId="0" applyFont="1" applyBorder="1" applyAlignment="1">
      <alignment horizontal="center"/>
    </xf>
    <xf numFmtId="0" fontId="8" fillId="0" borderId="0" xfId="3" applyFont="1" applyFill="1" applyBorder="1" applyAlignment="1" applyProtection="1">
      <alignment vertical="center"/>
    </xf>
    <xf numFmtId="4" fontId="4" fillId="0" borderId="17" xfId="0" applyNumberFormat="1" applyFont="1" applyFill="1" applyBorder="1" applyAlignment="1">
      <alignment horizontal="right"/>
    </xf>
    <xf numFmtId="4" fontId="4" fillId="0" borderId="17" xfId="0" applyNumberFormat="1" applyFont="1" applyFill="1" applyBorder="1" applyAlignment="1">
      <alignment horizontal="right"/>
    </xf>
    <xf numFmtId="4" fontId="4" fillId="0" borderId="17" xfId="0" applyNumberFormat="1" applyFont="1" applyFill="1" applyBorder="1" applyAlignment="1">
      <alignment horizontal="right"/>
    </xf>
    <xf numFmtId="4" fontId="4" fillId="0" borderId="1" xfId="0" applyNumberFormat="1" applyFont="1" applyBorder="1" applyAlignment="1">
      <alignment horizontal="right"/>
    </xf>
    <xf numFmtId="0" fontId="0" fillId="0" borderId="0" xfId="0" applyBorder="1" applyAlignment="1">
      <alignment horizontal="left"/>
    </xf>
    <xf numFmtId="0" fontId="0" fillId="0" borderId="0" xfId="0" applyBorder="1" applyAlignment="1">
      <alignment horizontal="center" vertical="center"/>
    </xf>
    <xf numFmtId="0" fontId="8" fillId="0" borderId="0" xfId="5" applyFont="1" applyFill="1" applyBorder="1" applyAlignment="1" applyProtection="1">
      <alignment horizontal="left" vertical="center"/>
    </xf>
    <xf numFmtId="4" fontId="4" fillId="0" borderId="17" xfId="0" applyNumberFormat="1" applyFont="1" applyFill="1" applyBorder="1" applyAlignment="1">
      <alignment horizontal="right"/>
    </xf>
    <xf numFmtId="0" fontId="5" fillId="0" borderId="10" xfId="0" applyFont="1" applyBorder="1" applyAlignment="1">
      <alignment horizontal="center" vertical="center"/>
    </xf>
    <xf numFmtId="4" fontId="4" fillId="0" borderId="1" xfId="0" applyNumberFormat="1" applyFont="1" applyBorder="1" applyAlignment="1">
      <alignment horizontal="right"/>
    </xf>
    <xf numFmtId="0" fontId="0" fillId="0" borderId="0" xfId="0" applyAlignment="1">
      <alignment vertical="top"/>
    </xf>
    <xf numFmtId="0" fontId="26" fillId="0" borderId="0" xfId="0" applyFont="1" applyAlignment="1">
      <alignment vertical="top"/>
    </xf>
    <xf numFmtId="0" fontId="11" fillId="0" borderId="0" xfId="0" applyFont="1" applyAlignment="1">
      <alignment horizontal="center"/>
    </xf>
    <xf numFmtId="43" fontId="0" fillId="0" borderId="0" xfId="1" applyFont="1" applyAlignment="1">
      <alignment horizontal="right" vertical="top"/>
    </xf>
    <xf numFmtId="43" fontId="27" fillId="0" borderId="0" xfId="1" applyFont="1" applyAlignment="1">
      <alignment vertical="top"/>
    </xf>
    <xf numFmtId="43" fontId="0" fillId="0" borderId="0" xfId="1" applyFont="1" applyAlignment="1">
      <alignment horizontal="left" vertical="top"/>
    </xf>
    <xf numFmtId="0" fontId="28" fillId="0" borderId="0" xfId="0" applyFont="1"/>
    <xf numFmtId="0" fontId="8" fillId="0" borderId="25" xfId="0" applyFont="1" applyBorder="1"/>
    <xf numFmtId="0" fontId="8" fillId="0" borderId="27" xfId="0" applyFont="1" applyBorder="1"/>
    <xf numFmtId="0" fontId="8" fillId="0" borderId="0" xfId="0" applyFont="1"/>
    <xf numFmtId="0" fontId="0" fillId="0" borderId="0" xfId="0" applyFont="1" applyAlignment="1"/>
    <xf numFmtId="0" fontId="30" fillId="0" borderId="0" xfId="0" applyFont="1" applyAlignment="1">
      <alignment horizontal="center" vertical="center"/>
    </xf>
    <xf numFmtId="0" fontId="8" fillId="0" borderId="28" xfId="0" applyFont="1" applyBorder="1"/>
    <xf numFmtId="0" fontId="30" fillId="0" borderId="29" xfId="0" applyFont="1" applyBorder="1" applyAlignment="1">
      <alignment horizontal="center" vertical="center"/>
    </xf>
    <xf numFmtId="0" fontId="8" fillId="0" borderId="30" xfId="0" applyFont="1" applyBorder="1"/>
    <xf numFmtId="0" fontId="8" fillId="0" borderId="31" xfId="0" applyFont="1" applyBorder="1"/>
    <xf numFmtId="0" fontId="8" fillId="0" borderId="32" xfId="0" applyFont="1" applyBorder="1"/>
    <xf numFmtId="0" fontId="21" fillId="0" borderId="0" xfId="0" applyFont="1" applyAlignment="1">
      <alignment vertical="center"/>
    </xf>
    <xf numFmtId="0" fontId="25" fillId="0" borderId="0" xfId="0" applyFont="1" applyAlignment="1">
      <alignment vertical="center"/>
    </xf>
    <xf numFmtId="0" fontId="21" fillId="5" borderId="36" xfId="0" applyFont="1" applyFill="1" applyBorder="1" applyAlignment="1">
      <alignment horizontal="center"/>
    </xf>
    <xf numFmtId="0" fontId="32" fillId="0" borderId="0" xfId="0" applyFont="1"/>
    <xf numFmtId="0" fontId="33"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21" fillId="0" borderId="0" xfId="0" applyFont="1" applyAlignment="1">
      <alignment horizontal="center" vertical="center"/>
    </xf>
    <xf numFmtId="10" fontId="21" fillId="0" borderId="0" xfId="0" applyNumberFormat="1"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xf>
    <xf numFmtId="10" fontId="8" fillId="0" borderId="0" xfId="0" applyNumberFormat="1" applyFont="1" applyAlignment="1">
      <alignment horizontal="center"/>
    </xf>
    <xf numFmtId="10" fontId="31" fillId="5" borderId="36" xfId="0" applyNumberFormat="1" applyFont="1" applyFill="1" applyBorder="1" applyAlignment="1">
      <alignment horizontal="center" vertical="center" wrapText="1"/>
    </xf>
    <xf numFmtId="0" fontId="27" fillId="0" borderId="0" xfId="0" applyFont="1"/>
    <xf numFmtId="10" fontId="31" fillId="0" borderId="0" xfId="0" applyNumberFormat="1" applyFont="1" applyAlignment="1">
      <alignment vertical="center" wrapText="1"/>
    </xf>
    <xf numFmtId="10" fontId="21" fillId="0" borderId="0" xfId="0" applyNumberFormat="1" applyFont="1" applyAlignment="1">
      <alignment vertical="center" wrapText="1"/>
    </xf>
    <xf numFmtId="168" fontId="34" fillId="0" borderId="0" xfId="0" applyNumberFormat="1" applyFont="1"/>
    <xf numFmtId="10" fontId="8" fillId="0" borderId="0" xfId="0" applyNumberFormat="1" applyFont="1"/>
    <xf numFmtId="0" fontId="8" fillId="0" borderId="40" xfId="0" applyFont="1" applyBorder="1"/>
    <xf numFmtId="0" fontId="8" fillId="0" borderId="42" xfId="0" applyFont="1" applyBorder="1"/>
    <xf numFmtId="0" fontId="8" fillId="0" borderId="29" xfId="0" applyFont="1" applyBorder="1"/>
    <xf numFmtId="0" fontId="35" fillId="0" borderId="0" xfId="0" applyFont="1" applyAlignment="1">
      <alignment horizontal="center" vertical="center" wrapText="1"/>
    </xf>
    <xf numFmtId="0" fontId="8" fillId="0" borderId="0" xfId="0" applyFont="1" applyAlignment="1">
      <alignment horizontal="center"/>
    </xf>
    <xf numFmtId="0" fontId="36" fillId="0" borderId="0" xfId="0" applyFont="1" applyAlignment="1">
      <alignment horizontal="left" vertical="center" wrapText="1"/>
    </xf>
    <xf numFmtId="10" fontId="36" fillId="0" borderId="0" xfId="0" applyNumberFormat="1" applyFont="1" applyAlignment="1">
      <alignment horizontal="center" vertical="center" wrapText="1"/>
    </xf>
    <xf numFmtId="10" fontId="32" fillId="5" borderId="43" xfId="0" applyNumberFormat="1" applyFont="1" applyFill="1" applyBorder="1" applyAlignment="1">
      <alignment horizontal="center" vertical="center" wrapText="1"/>
    </xf>
    <xf numFmtId="10" fontId="8" fillId="0" borderId="32" xfId="0" applyNumberFormat="1" applyFont="1" applyBorder="1"/>
    <xf numFmtId="10" fontId="32" fillId="5" borderId="44" xfId="0" applyNumberFormat="1" applyFont="1" applyFill="1" applyBorder="1" applyAlignment="1">
      <alignment horizontal="center" vertical="center" wrapText="1"/>
    </xf>
    <xf numFmtId="10" fontId="32" fillId="5" borderId="45" xfId="0" applyNumberFormat="1" applyFont="1" applyFill="1" applyBorder="1" applyAlignment="1">
      <alignment horizontal="center" vertical="center" wrapText="1"/>
    </xf>
    <xf numFmtId="0" fontId="35" fillId="0" borderId="0" xfId="0" applyFont="1" applyAlignment="1">
      <alignment horizontal="left" vertical="center" wrapText="1"/>
    </xf>
    <xf numFmtId="168" fontId="21" fillId="0" borderId="0" xfId="0" applyNumberFormat="1" applyFont="1" applyAlignment="1">
      <alignment horizontal="center" vertical="center" wrapText="1"/>
    </xf>
    <xf numFmtId="168" fontId="8" fillId="0" borderId="0" xfId="0" applyNumberFormat="1" applyFont="1"/>
    <xf numFmtId="0" fontId="37" fillId="0" borderId="0" xfId="0" applyFont="1"/>
    <xf numFmtId="0" fontId="21" fillId="0" borderId="0" xfId="0" applyFont="1"/>
    <xf numFmtId="10" fontId="34" fillId="0" borderId="0" xfId="0" applyNumberFormat="1" applyFont="1" applyAlignment="1">
      <alignment horizontal="center"/>
    </xf>
    <xf numFmtId="0" fontId="39" fillId="0" borderId="0" xfId="0" applyFont="1" applyAlignment="1">
      <alignment horizontal="center"/>
    </xf>
    <xf numFmtId="0" fontId="21" fillId="0" borderId="0" xfId="0" applyFont="1" applyAlignment="1">
      <alignment vertical="center" wrapText="1"/>
    </xf>
    <xf numFmtId="0" fontId="35" fillId="0" borderId="41" xfId="0" applyFont="1" applyBorder="1" applyAlignment="1">
      <alignment horizontal="left" vertical="center" wrapText="1"/>
    </xf>
    <xf numFmtId="10" fontId="36" fillId="0" borderId="41" xfId="0" applyNumberFormat="1" applyFont="1" applyBorder="1" applyAlignment="1">
      <alignment horizontal="center" vertical="center" wrapText="1"/>
    </xf>
    <xf numFmtId="0" fontId="8" fillId="0" borderId="41" xfId="0" applyFont="1" applyBorder="1"/>
    <xf numFmtId="169" fontId="8" fillId="0" borderId="0" xfId="0" applyNumberFormat="1" applyFont="1" applyAlignment="1">
      <alignment horizontal="center"/>
    </xf>
    <xf numFmtId="9" fontId="8" fillId="0" borderId="0" xfId="0" applyNumberFormat="1" applyFont="1"/>
    <xf numFmtId="0" fontId="21" fillId="0" borderId="31" xfId="0" applyFont="1" applyBorder="1" applyAlignment="1">
      <alignment vertical="center"/>
    </xf>
    <xf numFmtId="0" fontId="8" fillId="0" borderId="0" xfId="0" applyFont="1" applyAlignment="1">
      <alignment vertical="center" wrapText="1"/>
    </xf>
    <xf numFmtId="0" fontId="40" fillId="0" borderId="0" xfId="0" applyFont="1" applyAlignment="1">
      <alignment vertical="center" wrapText="1"/>
    </xf>
    <xf numFmtId="0" fontId="8" fillId="0" borderId="31" xfId="0" applyFont="1" applyBorder="1" applyAlignment="1">
      <alignment vertical="center"/>
    </xf>
    <xf numFmtId="0" fontId="21" fillId="0" borderId="31" xfId="0" applyFont="1" applyBorder="1"/>
    <xf numFmtId="0" fontId="40" fillId="0" borderId="48" xfId="0" applyFont="1" applyBorder="1" applyAlignment="1">
      <alignment vertical="top" wrapText="1"/>
    </xf>
    <xf numFmtId="10" fontId="40" fillId="0" borderId="42" xfId="0" applyNumberFormat="1" applyFont="1" applyBorder="1" applyAlignment="1">
      <alignment horizontal="center" vertical="top" wrapText="1"/>
    </xf>
    <xf numFmtId="0" fontId="40" fillId="0" borderId="49" xfId="0" applyFont="1" applyBorder="1" applyAlignment="1">
      <alignment vertical="top" wrapText="1"/>
    </xf>
    <xf numFmtId="10" fontId="40" fillId="0" borderId="50" xfId="0" applyNumberFormat="1" applyFont="1" applyBorder="1" applyAlignment="1">
      <alignment horizontal="center" vertical="top" wrapText="1"/>
    </xf>
    <xf numFmtId="0" fontId="8" fillId="0" borderId="31" xfId="0" applyFont="1" applyBorder="1" applyAlignment="1">
      <alignment wrapText="1"/>
    </xf>
    <xf numFmtId="0" fontId="8" fillId="7" borderId="0" xfId="0" applyFont="1" applyFill="1" applyBorder="1" applyAlignment="1">
      <alignment wrapText="1"/>
    </xf>
    <xf numFmtId="0" fontId="8" fillId="0" borderId="0" xfId="0" applyFont="1" applyAlignment="1">
      <alignment wrapText="1"/>
    </xf>
    <xf numFmtId="0" fontId="8" fillId="0" borderId="32" xfId="0" applyFont="1" applyBorder="1" applyAlignment="1">
      <alignment wrapText="1"/>
    </xf>
    <xf numFmtId="0" fontId="8" fillId="0" borderId="36" xfId="0" applyFont="1" applyBorder="1"/>
    <xf numFmtId="0" fontId="8" fillId="0" borderId="36" xfId="0" applyFont="1" applyBorder="1" applyAlignment="1">
      <alignment horizontal="center"/>
    </xf>
    <xf numFmtId="10" fontId="40" fillId="0" borderId="36" xfId="0" applyNumberFormat="1" applyFont="1" applyBorder="1" applyAlignment="1">
      <alignment horizontal="center" vertical="top" wrapText="1"/>
    </xf>
    <xf numFmtId="0" fontId="40" fillId="0" borderId="36" xfId="0" applyFont="1" applyBorder="1" applyAlignment="1">
      <alignment vertical="top" wrapText="1"/>
    </xf>
    <xf numFmtId="0" fontId="40" fillId="0" borderId="49" xfId="0" applyFont="1" applyBorder="1" applyAlignment="1">
      <alignment horizontal="center" vertical="top" wrapText="1"/>
    </xf>
    <xf numFmtId="0" fontId="40" fillId="0" borderId="50" xfId="0" applyFont="1" applyBorder="1" applyAlignment="1">
      <alignment horizontal="center" vertical="top" wrapText="1"/>
    </xf>
    <xf numFmtId="2" fontId="7" fillId="0" borderId="17" xfId="3" applyNumberFormat="1" applyFont="1" applyFill="1" applyBorder="1" applyAlignment="1" applyProtection="1">
      <alignment horizontal="center" vertical="center"/>
    </xf>
    <xf numFmtId="0" fontId="3" fillId="9" borderId="1" xfId="0" applyFont="1" applyFill="1" applyBorder="1" applyAlignment="1">
      <alignment horizontal="center" vertical="center"/>
    </xf>
    <xf numFmtId="4" fontId="3" fillId="9" borderId="1" xfId="0" applyNumberFormat="1" applyFont="1" applyFill="1" applyBorder="1" applyAlignment="1">
      <alignment horizontal="center" vertical="center" wrapText="1"/>
    </xf>
    <xf numFmtId="4" fontId="3" fillId="9" borderId="1" xfId="0" applyNumberFormat="1" applyFont="1" applyFill="1" applyBorder="1" applyAlignment="1">
      <alignment horizontal="center" vertical="center"/>
    </xf>
    <xf numFmtId="164" fontId="5" fillId="8" borderId="1" xfId="0" applyNumberFormat="1" applyFont="1" applyFill="1" applyBorder="1" applyAlignment="1">
      <alignment horizontal="center" vertical="center"/>
    </xf>
    <xf numFmtId="0" fontId="5" fillId="8" borderId="1" xfId="0" applyFont="1" applyFill="1" applyBorder="1" applyAlignment="1"/>
    <xf numFmtId="0" fontId="5" fillId="8" borderId="17" xfId="0" applyFont="1" applyFill="1" applyBorder="1" applyAlignment="1"/>
    <xf numFmtId="0" fontId="4" fillId="10" borderId="17" xfId="0" applyFont="1" applyFill="1" applyBorder="1" applyAlignment="1">
      <alignment horizontal="center" vertical="center"/>
    </xf>
    <xf numFmtId="0" fontId="4" fillId="10" borderId="21" xfId="0" applyFont="1" applyFill="1" applyBorder="1" applyAlignment="1">
      <alignment horizontal="center" vertical="center"/>
    </xf>
    <xf numFmtId="0" fontId="4" fillId="0" borderId="4" xfId="0" applyFont="1" applyBorder="1" applyAlignment="1"/>
    <xf numFmtId="9" fontId="4" fillId="0" borderId="17" xfId="0" applyNumberFormat="1" applyFont="1" applyBorder="1" applyAlignment="1">
      <alignment horizontal="left"/>
    </xf>
    <xf numFmtId="0" fontId="5" fillId="0" borderId="18" xfId="0" applyFont="1" applyBorder="1" applyAlignment="1">
      <alignment horizontal="left" vertical="center"/>
    </xf>
    <xf numFmtId="4" fontId="4" fillId="0" borderId="18" xfId="0" applyNumberFormat="1" applyFont="1" applyBorder="1" applyAlignment="1">
      <alignment horizontal="right" vertical="center"/>
    </xf>
    <xf numFmtId="2" fontId="4" fillId="0" borderId="18" xfId="0" applyNumberFormat="1" applyFont="1" applyBorder="1" applyAlignment="1">
      <alignment horizontal="center" vertical="center"/>
    </xf>
    <xf numFmtId="2" fontId="4" fillId="4" borderId="18" xfId="0" applyNumberFormat="1" applyFont="1" applyFill="1" applyBorder="1" applyAlignment="1">
      <alignment horizontal="center" vertical="center"/>
    </xf>
    <xf numFmtId="165" fontId="7" fillId="3" borderId="18" xfId="3" applyNumberFormat="1" applyFont="1" applyFill="1" applyBorder="1" applyAlignment="1" applyProtection="1">
      <alignment horizontal="center" vertical="center"/>
    </xf>
    <xf numFmtId="2" fontId="4" fillId="4" borderId="55" xfId="0" applyNumberFormat="1" applyFont="1" applyFill="1" applyBorder="1" applyAlignment="1">
      <alignment horizontal="center" vertical="center"/>
    </xf>
    <xf numFmtId="4" fontId="5" fillId="8" borderId="17" xfId="0" applyNumberFormat="1" applyFont="1" applyFill="1" applyBorder="1"/>
    <xf numFmtId="4" fontId="5" fillId="8" borderId="1" xfId="0" applyNumberFormat="1" applyFont="1" applyFill="1" applyBorder="1"/>
    <xf numFmtId="164" fontId="5" fillId="8" borderId="17" xfId="0" applyNumberFormat="1" applyFont="1" applyFill="1" applyBorder="1" applyAlignment="1">
      <alignment horizontal="center" vertical="center"/>
    </xf>
    <xf numFmtId="165" fontId="7" fillId="0" borderId="17" xfId="3" applyNumberFormat="1" applyFont="1" applyFill="1" applyBorder="1" applyAlignment="1" applyProtection="1">
      <alignment horizontal="center" vertical="center"/>
    </xf>
    <xf numFmtId="4" fontId="4" fillId="0" borderId="17" xfId="0" applyNumberFormat="1" applyFont="1" applyFill="1" applyBorder="1" applyAlignment="1">
      <alignment horizontal="right"/>
    </xf>
    <xf numFmtId="4" fontId="4" fillId="0" borderId="1" xfId="0" applyNumberFormat="1" applyFont="1" applyBorder="1" applyAlignment="1">
      <alignment horizontal="right"/>
    </xf>
    <xf numFmtId="0" fontId="21" fillId="0" borderId="0" xfId="3" applyFont="1" applyFill="1" applyBorder="1" applyAlignment="1" applyProtection="1">
      <alignment horizontal="left" vertical="center"/>
    </xf>
    <xf numFmtId="0" fontId="8" fillId="0" borderId="0" xfId="5" applyFont="1" applyFill="1" applyBorder="1" applyAlignment="1" applyProtection="1">
      <alignment horizontal="left" vertical="center"/>
    </xf>
    <xf numFmtId="0" fontId="22" fillId="0" borderId="0" xfId="0" applyFont="1" applyBorder="1" applyAlignment="1">
      <alignment horizontal="left"/>
    </xf>
    <xf numFmtId="0" fontId="0" fillId="0" borderId="0" xfId="0" applyBorder="1" applyAlignment="1">
      <alignment horizontal="left"/>
    </xf>
    <xf numFmtId="0" fontId="15" fillId="0" borderId="0" xfId="3" applyFont="1" applyFill="1" applyBorder="1" applyAlignment="1" applyProtection="1">
      <alignment horizontal="left" vertical="center"/>
    </xf>
    <xf numFmtId="0" fontId="17" fillId="0" borderId="0" xfId="5" applyFont="1" applyFill="1" applyBorder="1" applyAlignment="1" applyProtection="1">
      <alignment horizontal="left" vertical="center"/>
    </xf>
    <xf numFmtId="0" fontId="12" fillId="0" borderId="0" xfId="0" applyFont="1" applyBorder="1" applyAlignment="1">
      <alignment horizontal="left"/>
    </xf>
    <xf numFmtId="0" fontId="21" fillId="0" borderId="6" xfId="3" applyFont="1" applyFill="1" applyBorder="1" applyAlignment="1" applyProtection="1">
      <alignment horizontal="left" vertical="center"/>
    </xf>
    <xf numFmtId="0" fontId="42" fillId="0" borderId="0" xfId="0" applyFont="1" applyFill="1" applyAlignment="1">
      <alignment horizontal="center" vertical="center"/>
    </xf>
    <xf numFmtId="4" fontId="43" fillId="0" borderId="0" xfId="0" applyNumberFormat="1" applyFont="1" applyFill="1" applyAlignment="1">
      <alignment horizontal="center" vertical="center"/>
    </xf>
    <xf numFmtId="4" fontId="43" fillId="0" borderId="0" xfId="0" applyNumberFormat="1" applyFont="1" applyFill="1" applyBorder="1" applyAlignment="1">
      <alignment horizontal="center" vertical="center"/>
    </xf>
    <xf numFmtId="0" fontId="42" fillId="0" borderId="0" xfId="0" applyFont="1" applyFill="1" applyBorder="1" applyAlignment="1">
      <alignment horizontal="center" vertical="center"/>
    </xf>
    <xf numFmtId="0" fontId="42" fillId="0" borderId="0" xfId="0" applyFont="1" applyBorder="1"/>
    <xf numFmtId="0" fontId="44" fillId="0" borderId="0" xfId="0" applyFont="1" applyFill="1" applyBorder="1" applyAlignment="1">
      <alignment horizontal="center" vertical="center"/>
    </xf>
    <xf numFmtId="9" fontId="42" fillId="0" borderId="0" xfId="2" applyFont="1" applyAlignment="1">
      <alignment horizontal="center" vertical="center"/>
    </xf>
    <xf numFmtId="9" fontId="42" fillId="0" borderId="0" xfId="2" applyFont="1" applyFill="1" applyAlignment="1">
      <alignment horizontal="center" vertical="center"/>
    </xf>
    <xf numFmtId="9" fontId="42" fillId="0" borderId="0" xfId="2" applyFont="1" applyBorder="1" applyAlignment="1">
      <alignment horizontal="center" vertical="center"/>
    </xf>
    <xf numFmtId="0" fontId="43" fillId="0" borderId="0" xfId="0" applyFont="1"/>
    <xf numFmtId="10" fontId="43" fillId="0" borderId="0" xfId="0" applyNumberFormat="1" applyFont="1"/>
    <xf numFmtId="166" fontId="43" fillId="0" borderId="0" xfId="0" applyNumberFormat="1" applyFont="1"/>
    <xf numFmtId="0" fontId="43" fillId="0" borderId="0" xfId="0" applyFont="1" applyBorder="1"/>
    <xf numFmtId="0" fontId="43" fillId="0" borderId="0" xfId="0" applyFont="1" applyBorder="1" applyAlignment="1"/>
    <xf numFmtId="0" fontId="45" fillId="0" borderId="0" xfId="3" applyFont="1" applyFill="1" applyBorder="1" applyAlignment="1" applyProtection="1">
      <alignment vertical="center"/>
    </xf>
    <xf numFmtId="0" fontId="43" fillId="0" borderId="0" xfId="0" applyFont="1" applyFill="1" applyBorder="1"/>
    <xf numFmtId="2" fontId="43" fillId="0" borderId="0" xfId="0" applyNumberFormat="1" applyFont="1" applyFill="1" applyBorder="1" applyAlignment="1">
      <alignment horizontal="center" vertical="center"/>
    </xf>
    <xf numFmtId="4" fontId="43" fillId="0" borderId="0" xfId="0" applyNumberFormat="1" applyFont="1" applyFill="1" applyAlignment="1">
      <alignment horizontal="center" vertical="center"/>
    </xf>
    <xf numFmtId="9" fontId="42" fillId="0" borderId="0" xfId="2" applyFont="1" applyAlignment="1">
      <alignment horizontal="center" vertical="center"/>
    </xf>
    <xf numFmtId="0" fontId="21" fillId="0" borderId="0" xfId="3" applyFont="1" applyFill="1" applyBorder="1" applyAlignment="1" applyProtection="1">
      <alignment horizontal="left" vertical="center" wrapText="1"/>
    </xf>
    <xf numFmtId="0" fontId="21" fillId="0" borderId="0" xfId="3" applyFont="1" applyFill="1" applyBorder="1" applyAlignment="1" applyProtection="1">
      <alignment horizontal="left" vertical="center"/>
    </xf>
    <xf numFmtId="0" fontId="23" fillId="0" borderId="0" xfId="0" applyFont="1" applyBorder="1" applyAlignment="1">
      <alignment horizontal="left" vertical="center"/>
    </xf>
    <xf numFmtId="0" fontId="5" fillId="0" borderId="4"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4" fillId="0" borderId="4" xfId="0" applyFont="1" applyFill="1" applyBorder="1" applyAlignment="1">
      <alignment horizontal="left"/>
    </xf>
    <xf numFmtId="0" fontId="4" fillId="0" borderId="5" xfId="0" applyFont="1" applyFill="1" applyBorder="1" applyAlignment="1">
      <alignment horizontal="left"/>
    </xf>
    <xf numFmtId="2" fontId="4" fillId="0" borderId="4" xfId="0" applyNumberFormat="1" applyFont="1" applyFill="1" applyBorder="1" applyAlignment="1"/>
    <xf numFmtId="2" fontId="4" fillId="0" borderId="5" xfId="0" applyNumberFormat="1" applyFont="1" applyFill="1" applyBorder="1" applyAlignment="1"/>
    <xf numFmtId="4" fontId="5" fillId="8" borderId="4" xfId="0" applyNumberFormat="1" applyFont="1" applyFill="1" applyBorder="1" applyAlignment="1">
      <alignment horizontal="center"/>
    </xf>
    <xf numFmtId="4" fontId="5" fillId="8" borderId="5" xfId="0" applyNumberFormat="1" applyFont="1" applyFill="1" applyBorder="1" applyAlignment="1">
      <alignment horizontal="center"/>
    </xf>
    <xf numFmtId="2" fontId="5" fillId="8" borderId="17" xfId="0"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4" fontId="5" fillId="8" borderId="4" xfId="0" applyNumberFormat="1" applyFont="1" applyFill="1" applyBorder="1" applyAlignment="1">
      <alignment horizontal="center" vertical="center"/>
    </xf>
    <xf numFmtId="4" fontId="5" fillId="8" borderId="5" xfId="0" applyNumberFormat="1" applyFont="1" applyFill="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4" fillId="0" borderId="17" xfId="0" applyFont="1" applyBorder="1" applyAlignment="1">
      <alignment horizontal="left"/>
    </xf>
    <xf numFmtId="0" fontId="4" fillId="0" borderId="1" xfId="0" applyFont="1" applyBorder="1" applyAlignment="1">
      <alignment horizontal="left"/>
    </xf>
    <xf numFmtId="0" fontId="4" fillId="0" borderId="17" xfId="0" applyFont="1" applyBorder="1" applyAlignment="1">
      <alignment horizontal="left" vertical="center" wrapText="1"/>
    </xf>
    <xf numFmtId="4" fontId="4" fillId="0" borderId="1" xfId="0" applyNumberFormat="1" applyFont="1" applyBorder="1" applyAlignment="1">
      <alignment horizontal="right"/>
    </xf>
    <xf numFmtId="0" fontId="1" fillId="0" borderId="0" xfId="0" applyFont="1" applyAlignment="1">
      <alignment horizontal="center"/>
    </xf>
    <xf numFmtId="0" fontId="4" fillId="0" borderId="4" xfId="0" applyFont="1" applyBorder="1" applyAlignment="1">
      <alignment horizontal="left" wrapText="1"/>
    </xf>
    <xf numFmtId="0" fontId="4" fillId="0" borderId="7" xfId="0" applyFont="1" applyBorder="1" applyAlignment="1">
      <alignment horizontal="left"/>
    </xf>
    <xf numFmtId="0" fontId="4" fillId="0" borderId="52" xfId="0" applyFont="1" applyBorder="1" applyAlignment="1">
      <alignment horizontal="left"/>
    </xf>
    <xf numFmtId="0" fontId="4" fillId="0" borderId="4" xfId="0" applyFont="1" applyBorder="1" applyAlignment="1">
      <alignment horizontal="left"/>
    </xf>
    <xf numFmtId="0" fontId="5" fillId="8" borderId="4" xfId="0" applyFont="1" applyFill="1" applyBorder="1" applyAlignment="1">
      <alignment horizontal="center"/>
    </xf>
    <xf numFmtId="0" fontId="5" fillId="8" borderId="5" xfId="0" applyFont="1" applyFill="1" applyBorder="1" applyAlignment="1">
      <alignment horizontal="center"/>
    </xf>
    <xf numFmtId="4" fontId="3" fillId="9" borderId="1" xfId="0" applyNumberFormat="1" applyFont="1" applyFill="1" applyBorder="1" applyAlignment="1">
      <alignment horizontal="center" vertical="center" wrapText="1"/>
    </xf>
    <xf numFmtId="10" fontId="4" fillId="0" borderId="4" xfId="0" applyNumberFormat="1" applyFont="1" applyBorder="1" applyAlignment="1">
      <alignment horizontal="left"/>
    </xf>
    <xf numFmtId="10" fontId="4" fillId="0" borderId="7" xfId="0" applyNumberFormat="1" applyFont="1" applyBorder="1" applyAlignment="1">
      <alignment horizontal="left"/>
    </xf>
    <xf numFmtId="10" fontId="4" fillId="0" borderId="52" xfId="0" applyNumberFormat="1" applyFont="1" applyBorder="1" applyAlignment="1">
      <alignment horizontal="left"/>
    </xf>
    <xf numFmtId="0" fontId="3" fillId="9" borderId="51" xfId="0" applyFont="1" applyFill="1" applyBorder="1" applyAlignment="1">
      <alignment horizontal="right"/>
    </xf>
    <xf numFmtId="0" fontId="3" fillId="9" borderId="5" xfId="0" applyFont="1" applyFill="1" applyBorder="1" applyAlignment="1">
      <alignment horizontal="right"/>
    </xf>
    <xf numFmtId="0" fontId="3" fillId="9" borderId="53" xfId="0" applyFont="1" applyFill="1" applyBorder="1" applyAlignment="1">
      <alignment horizontal="right"/>
    </xf>
    <xf numFmtId="0" fontId="3" fillId="9" borderId="12" xfId="0" applyFont="1" applyFill="1" applyBorder="1" applyAlignment="1">
      <alignment horizontal="right"/>
    </xf>
    <xf numFmtId="0" fontId="3" fillId="9" borderId="4" xfId="0" applyFont="1" applyFill="1" applyBorder="1" applyAlignment="1">
      <alignment horizontal="center"/>
    </xf>
    <xf numFmtId="0" fontId="3" fillId="9" borderId="7" xfId="0" applyFont="1" applyFill="1" applyBorder="1" applyAlignment="1">
      <alignment horizontal="center"/>
    </xf>
    <xf numFmtId="0" fontId="3" fillId="9" borderId="5" xfId="0" applyFont="1" applyFill="1" applyBorder="1" applyAlignment="1">
      <alignment horizontal="center"/>
    </xf>
    <xf numFmtId="0" fontId="3" fillId="9" borderId="1" xfId="0" applyFont="1" applyFill="1" applyBorder="1" applyAlignment="1">
      <alignment horizontal="center" vertical="center" wrapText="1"/>
    </xf>
    <xf numFmtId="0" fontId="4" fillId="0" borderId="11" xfId="0" applyFont="1" applyBorder="1" applyAlignment="1">
      <alignment horizontal="left"/>
    </xf>
    <xf numFmtId="0" fontId="4" fillId="0" borderId="54" xfId="0" applyFont="1" applyBorder="1" applyAlignment="1">
      <alignment horizontal="left"/>
    </xf>
    <xf numFmtId="0" fontId="4" fillId="0" borderId="19" xfId="0" applyFont="1" applyBorder="1" applyAlignment="1">
      <alignment horizontal="left"/>
    </xf>
    <xf numFmtId="14" fontId="4" fillId="0" borderId="4" xfId="0" applyNumberFormat="1" applyFont="1" applyBorder="1" applyAlignment="1">
      <alignment horizontal="center" vertical="center"/>
    </xf>
    <xf numFmtId="14" fontId="4" fillId="0" borderId="7" xfId="0" applyNumberFormat="1" applyFont="1" applyBorder="1" applyAlignment="1">
      <alignment horizontal="center" vertical="center"/>
    </xf>
    <xf numFmtId="14" fontId="4" fillId="0" borderId="52" xfId="0" applyNumberFormat="1" applyFont="1" applyBorder="1" applyAlignment="1">
      <alignment horizontal="center" vertical="center"/>
    </xf>
    <xf numFmtId="0" fontId="5" fillId="8" borderId="4" xfId="0" applyFont="1" applyFill="1" applyBorder="1" applyAlignment="1">
      <alignment horizontal="left"/>
    </xf>
    <xf numFmtId="0" fontId="5" fillId="8" borderId="5" xfId="0" applyFont="1" applyFill="1" applyBorder="1" applyAlignment="1">
      <alignment horizontal="left"/>
    </xf>
    <xf numFmtId="0" fontId="0" fillId="0" borderId="0" xfId="0" applyBorder="1" applyAlignment="1">
      <alignment horizontal="center"/>
    </xf>
    <xf numFmtId="0" fontId="4" fillId="0" borderId="2" xfId="0" applyFont="1" applyBorder="1" applyAlignment="1">
      <alignment horizontal="center"/>
    </xf>
    <xf numFmtId="10" fontId="4" fillId="0" borderId="4" xfId="0" applyNumberFormat="1" applyFont="1" applyBorder="1" applyAlignment="1">
      <alignment horizontal="left" vertical="center"/>
    </xf>
    <xf numFmtId="10" fontId="4" fillId="0" borderId="7" xfId="0" applyNumberFormat="1" applyFont="1" applyBorder="1" applyAlignment="1">
      <alignment horizontal="left" vertical="center"/>
    </xf>
    <xf numFmtId="10" fontId="4" fillId="0" borderId="52" xfId="0" applyNumberFormat="1" applyFont="1" applyBorder="1" applyAlignment="1">
      <alignment horizontal="left" vertical="center"/>
    </xf>
    <xf numFmtId="0" fontId="0" fillId="0" borderId="0" xfId="0" applyBorder="1" applyAlignment="1">
      <alignment horizontal="center" vertical="center"/>
    </xf>
    <xf numFmtId="0" fontId="41" fillId="9" borderId="13" xfId="0" applyFont="1" applyFill="1" applyBorder="1" applyAlignment="1">
      <alignment horizontal="center" vertical="center"/>
    </xf>
    <xf numFmtId="0" fontId="41" fillId="9" borderId="8" xfId="0" applyFont="1" applyFill="1" applyBorder="1" applyAlignment="1">
      <alignment horizontal="center" vertical="center"/>
    </xf>
    <xf numFmtId="0" fontId="41" fillId="9" borderId="9" xfId="0" applyFont="1" applyFill="1" applyBorder="1" applyAlignment="1">
      <alignment horizontal="center" vertical="center"/>
    </xf>
    <xf numFmtId="0" fontId="15" fillId="0" borderId="0" xfId="5" applyFont="1" applyFill="1" applyBorder="1" applyAlignment="1" applyProtection="1">
      <alignment horizontal="left" vertical="center"/>
    </xf>
    <xf numFmtId="0" fontId="17" fillId="0" borderId="0" xfId="3" applyFont="1" applyFill="1" applyBorder="1" applyAlignment="1" applyProtection="1">
      <alignment horizontal="left" vertical="center"/>
    </xf>
    <xf numFmtId="4" fontId="4" fillId="0" borderId="4" xfId="0" applyNumberFormat="1" applyFont="1" applyBorder="1" applyAlignment="1">
      <alignment horizontal="right"/>
    </xf>
    <xf numFmtId="4" fontId="4" fillId="0" borderId="5" xfId="0" applyNumberFormat="1" applyFont="1" applyBorder="1" applyAlignment="1">
      <alignment horizontal="right"/>
    </xf>
    <xf numFmtId="0" fontId="4" fillId="0" borderId="17" xfId="0" applyFont="1" applyFill="1" applyBorder="1" applyAlignment="1">
      <alignment horizontal="left"/>
    </xf>
    <xf numFmtId="4" fontId="4" fillId="0" borderId="17" xfId="0" applyNumberFormat="1" applyFont="1" applyFill="1" applyBorder="1" applyAlignment="1">
      <alignment horizontal="right"/>
    </xf>
    <xf numFmtId="0" fontId="5" fillId="8" borderId="1" xfId="0" applyFont="1" applyFill="1" applyBorder="1" applyAlignment="1">
      <alignment horizontal="left"/>
    </xf>
    <xf numFmtId="0" fontId="5" fillId="8" borderId="17" xfId="0" applyFont="1" applyFill="1" applyBorder="1" applyAlignment="1">
      <alignment horizontal="left"/>
    </xf>
    <xf numFmtId="0" fontId="0" fillId="0" borderId="0" xfId="0" applyBorder="1" applyAlignment="1">
      <alignment horizontal="left"/>
    </xf>
    <xf numFmtId="0" fontId="4" fillId="0" borderId="3" xfId="0" applyFont="1" applyBorder="1" applyAlignment="1">
      <alignment horizontal="left"/>
    </xf>
    <xf numFmtId="0" fontId="15" fillId="0" borderId="0" xfId="3" applyFont="1" applyFill="1" applyBorder="1" applyAlignment="1" applyProtection="1">
      <alignment horizontal="left" vertical="center"/>
    </xf>
    <xf numFmtId="0" fontId="16" fillId="0" borderId="0" xfId="0" applyFont="1" applyBorder="1" applyAlignment="1">
      <alignment horizontal="left" vertical="center"/>
    </xf>
    <xf numFmtId="4" fontId="4" fillId="0" borderId="17" xfId="0" applyNumberFormat="1" applyFont="1" applyBorder="1" applyAlignment="1">
      <alignment horizontal="center" vertical="center"/>
    </xf>
    <xf numFmtId="4" fontId="4" fillId="0" borderId="17" xfId="0" applyNumberFormat="1" applyFont="1" applyFill="1" applyBorder="1" applyAlignment="1">
      <alignment horizontal="center" vertical="center"/>
    </xf>
    <xf numFmtId="10" fontId="4" fillId="0" borderId="59" xfId="2" applyNumberFormat="1"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17" xfId="0" applyFont="1" applyBorder="1" applyAlignment="1">
      <alignment horizontal="center" vertical="center"/>
    </xf>
    <xf numFmtId="0" fontId="5" fillId="0" borderId="0" xfId="0" applyFont="1" applyBorder="1" applyAlignment="1">
      <alignment horizontal="center"/>
    </xf>
    <xf numFmtId="0" fontId="5" fillId="0" borderId="2" xfId="0" applyFont="1" applyBorder="1" applyAlignment="1">
      <alignment horizontal="center"/>
    </xf>
    <xf numFmtId="0" fontId="25" fillId="0" borderId="0" xfId="3" applyFont="1" applyFill="1" applyBorder="1" applyAlignment="1" applyProtection="1">
      <alignment horizontal="left" vertical="center" wrapText="1"/>
    </xf>
    <xf numFmtId="0" fontId="25" fillId="0" borderId="0" xfId="3" applyFont="1" applyFill="1" applyBorder="1" applyAlignment="1" applyProtection="1">
      <alignment horizontal="left" vertical="center"/>
    </xf>
    <xf numFmtId="0" fontId="8" fillId="0" borderId="0" xfId="3" applyFont="1" applyFill="1" applyBorder="1" applyAlignment="1" applyProtection="1">
      <alignment horizontal="left" vertical="center" wrapText="1"/>
    </xf>
    <xf numFmtId="0" fontId="8" fillId="0" borderId="0" xfId="3" applyFont="1" applyFill="1" applyBorder="1" applyAlignment="1" applyProtection="1">
      <alignment horizontal="left" vertical="center"/>
    </xf>
    <xf numFmtId="0" fontId="24" fillId="9" borderId="22" xfId="0" applyFont="1" applyFill="1" applyBorder="1" applyAlignment="1">
      <alignment horizontal="center" vertical="center"/>
    </xf>
    <xf numFmtId="0" fontId="24" fillId="9" borderId="23" xfId="0" applyFont="1" applyFill="1" applyBorder="1" applyAlignment="1">
      <alignment horizontal="center" vertical="center"/>
    </xf>
    <xf numFmtId="0" fontId="24" fillId="9" borderId="24" xfId="0" applyFont="1" applyFill="1" applyBorder="1" applyAlignment="1">
      <alignment horizontal="center" vertical="center"/>
    </xf>
    <xf numFmtId="10" fontId="4" fillId="0" borderId="14" xfId="2" applyNumberFormat="1" applyFont="1" applyBorder="1" applyAlignment="1">
      <alignment horizontal="center" vertical="center"/>
    </xf>
    <xf numFmtId="10" fontId="4" fillId="0" borderId="16" xfId="2" applyNumberFormat="1" applyFont="1" applyBorder="1" applyAlignment="1">
      <alignment horizontal="center" vertical="center"/>
    </xf>
    <xf numFmtId="166" fontId="4" fillId="0" borderId="11" xfId="1" applyNumberFormat="1" applyFont="1" applyBorder="1" applyAlignment="1">
      <alignment horizontal="center" vertical="center"/>
    </xf>
    <xf numFmtId="166" fontId="4" fillId="0" borderId="19" xfId="1" applyNumberFormat="1" applyFont="1" applyBorder="1" applyAlignment="1">
      <alignment horizontal="center" vertical="center"/>
    </xf>
    <xf numFmtId="10" fontId="4" fillId="0" borderId="15" xfId="2" applyNumberFormat="1" applyFont="1" applyBorder="1" applyAlignment="1">
      <alignment horizontal="center" vertical="center"/>
    </xf>
    <xf numFmtId="166" fontId="4" fillId="0" borderId="12" xfId="1" applyNumberFormat="1" applyFont="1" applyBorder="1" applyAlignment="1">
      <alignment horizontal="center" vertical="center"/>
    </xf>
    <xf numFmtId="0" fontId="3" fillId="9" borderId="13" xfId="0" applyFont="1" applyFill="1" applyBorder="1" applyAlignment="1">
      <alignment horizontal="center" vertical="center"/>
    </xf>
    <xf numFmtId="0" fontId="3" fillId="9" borderId="20" xfId="0" applyFont="1" applyFill="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3" fillId="9"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4" fillId="10" borderId="17" xfId="0" applyFont="1" applyFill="1" applyBorder="1" applyAlignment="1">
      <alignment horizontal="center" vertical="center"/>
    </xf>
    <xf numFmtId="10" fontId="4" fillId="0" borderId="17" xfId="0" applyNumberFormat="1" applyFont="1" applyBorder="1" applyAlignment="1">
      <alignment horizontal="center" vertical="center"/>
    </xf>
    <xf numFmtId="165" fontId="10" fillId="3" borderId="8" xfId="3" applyNumberFormat="1" applyFont="1" applyFill="1" applyBorder="1" applyAlignment="1" applyProtection="1">
      <alignment horizontal="center" vertical="center"/>
    </xf>
    <xf numFmtId="165" fontId="10" fillId="3" borderId="18" xfId="3" applyNumberFormat="1" applyFont="1" applyFill="1" applyBorder="1" applyAlignment="1" applyProtection="1">
      <alignment horizontal="center" vertical="center"/>
    </xf>
    <xf numFmtId="0" fontId="11" fillId="0" borderId="0" xfId="5" applyFont="1" applyFill="1" applyBorder="1" applyAlignment="1" applyProtection="1">
      <alignment horizontal="left"/>
    </xf>
    <xf numFmtId="0" fontId="3" fillId="9" borderId="17" xfId="0" applyFont="1" applyFill="1" applyBorder="1" applyAlignment="1">
      <alignment horizontal="center" vertical="center"/>
    </xf>
    <xf numFmtId="166" fontId="4" fillId="0" borderId="0" xfId="1" applyNumberFormat="1" applyFont="1" applyBorder="1" applyAlignment="1">
      <alignment horizontal="right" vertical="center"/>
    </xf>
    <xf numFmtId="0" fontId="3" fillId="9" borderId="9" xfId="0" applyFont="1" applyFill="1" applyBorder="1" applyAlignment="1">
      <alignment horizontal="center" vertical="center"/>
    </xf>
    <xf numFmtId="10" fontId="4" fillId="0" borderId="18" xfId="0" applyNumberFormat="1" applyFont="1" applyBorder="1" applyAlignment="1">
      <alignment horizontal="center" vertical="center"/>
    </xf>
    <xf numFmtId="0" fontId="21" fillId="0" borderId="28" xfId="0" applyFont="1" applyBorder="1" applyAlignment="1">
      <alignment horizontal="center"/>
    </xf>
    <xf numFmtId="0" fontId="8" fillId="0" borderId="29" xfId="0" applyFont="1" applyBorder="1"/>
    <xf numFmtId="0" fontId="8" fillId="0" borderId="30" xfId="0" applyFont="1" applyBorder="1"/>
    <xf numFmtId="0" fontId="8" fillId="0" borderId="41" xfId="0" applyFont="1" applyBorder="1" applyAlignment="1">
      <alignment horizontal="center"/>
    </xf>
    <xf numFmtId="0" fontId="8" fillId="0" borderId="41" xfId="0" applyFont="1" applyBorder="1"/>
    <xf numFmtId="0" fontId="8" fillId="0" borderId="31" xfId="0" applyFont="1" applyBorder="1" applyAlignment="1">
      <alignment horizontal="left" wrapText="1"/>
    </xf>
    <xf numFmtId="0" fontId="0" fillId="0" borderId="0" xfId="0" applyFont="1" applyAlignment="1"/>
    <xf numFmtId="0" fontId="8" fillId="0" borderId="32" xfId="0" applyFont="1" applyBorder="1"/>
    <xf numFmtId="0" fontId="8" fillId="0" borderId="0" xfId="0" applyFont="1" applyAlignment="1">
      <alignment horizontal="left" vertical="center" wrapText="1"/>
    </xf>
    <xf numFmtId="0" fontId="21" fillId="0" borderId="41" xfId="0" applyFont="1" applyBorder="1" applyAlignment="1">
      <alignment horizontal="center" vertical="center"/>
    </xf>
    <xf numFmtId="0" fontId="21" fillId="0" borderId="0" xfId="0" applyFont="1" applyAlignment="1">
      <alignment horizontal="center"/>
    </xf>
    <xf numFmtId="10" fontId="34" fillId="0" borderId="0" xfId="0" applyNumberFormat="1" applyFont="1" applyAlignment="1">
      <alignment horizontal="center"/>
    </xf>
    <xf numFmtId="0" fontId="38" fillId="0" borderId="25" xfId="0" applyFont="1" applyBorder="1" applyAlignment="1">
      <alignment horizontal="center"/>
    </xf>
    <xf numFmtId="0" fontId="8" fillId="0" borderId="26" xfId="0" applyFont="1" applyBorder="1"/>
    <xf numFmtId="0" fontId="8" fillId="0" borderId="27" xfId="0" applyFont="1" applyBorder="1"/>
    <xf numFmtId="0" fontId="37" fillId="0" borderId="0" xfId="0" applyFont="1" applyAlignment="1">
      <alignment vertical="center" wrapText="1"/>
    </xf>
    <xf numFmtId="10" fontId="30" fillId="6" borderId="46" xfId="0" applyNumberFormat="1" applyFont="1" applyFill="1" applyBorder="1" applyAlignment="1">
      <alignment horizontal="center" vertical="center"/>
    </xf>
    <xf numFmtId="0" fontId="8" fillId="0" borderId="47" xfId="0" applyFont="1" applyBorder="1"/>
    <xf numFmtId="0" fontId="21" fillId="0" borderId="0" xfId="0" applyFont="1" applyAlignment="1">
      <alignment horizontal="left" vertical="center" wrapText="1"/>
    </xf>
    <xf numFmtId="0" fontId="8" fillId="0" borderId="0" xfId="0" applyFont="1" applyAlignment="1">
      <alignment horizontal="center" vertical="center"/>
    </xf>
    <xf numFmtId="0" fontId="29" fillId="0" borderId="26" xfId="0" applyFont="1" applyBorder="1" applyAlignment="1">
      <alignment horizontal="center" vertical="center"/>
    </xf>
    <xf numFmtId="0" fontId="21" fillId="0" borderId="0" xfId="0" applyFont="1" applyAlignment="1">
      <alignment horizontal="center" vertical="center"/>
    </xf>
    <xf numFmtId="167" fontId="31" fillId="5" borderId="33" xfId="0" applyNumberFormat="1" applyFont="1" applyFill="1" applyBorder="1" applyAlignment="1">
      <alignment horizontal="left" vertical="center" wrapText="1"/>
    </xf>
    <xf numFmtId="0" fontId="8" fillId="0" borderId="34" xfId="0" applyFont="1" applyBorder="1"/>
    <xf numFmtId="0" fontId="8" fillId="0" borderId="35" xfId="0" applyFont="1" applyBorder="1"/>
    <xf numFmtId="0" fontId="8" fillId="6" borderId="37" xfId="0" applyFont="1" applyFill="1" applyBorder="1" applyAlignment="1">
      <alignment horizontal="left" vertical="top" wrapText="1"/>
    </xf>
    <xf numFmtId="0" fontId="8" fillId="0" borderId="38" xfId="0" applyFont="1" applyBorder="1"/>
    <xf numFmtId="0" fontId="8" fillId="0" borderId="39" xfId="0" applyFont="1" applyBorder="1"/>
    <xf numFmtId="0" fontId="21" fillId="5" borderId="33"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left" vertical="center"/>
    </xf>
    <xf numFmtId="10" fontId="31" fillId="5" borderId="33" xfId="0" applyNumberFormat="1" applyFont="1" applyFill="1" applyBorder="1" applyAlignment="1">
      <alignment horizontal="center" vertical="center" wrapText="1"/>
    </xf>
  </cellXfs>
  <cellStyles count="6">
    <cellStyle name="Moeda" xfId="4" builtinId="4"/>
    <cellStyle name="Normal" xfId="0" builtinId="0"/>
    <cellStyle name="Normal_24DefProposta de construção de unidade isolada- v23" xfId="3"/>
    <cellStyle name="Normal_LAE-OGU" xfId="5"/>
    <cellStyle name="Porcentagem" xfId="2" builtinId="5"/>
    <cellStyle name="Vírgula" xfId="1" builtinId="3"/>
  </cellStyles>
  <dxfs count="16">
    <dxf>
      <font>
        <color rgb="FFFF0000"/>
      </font>
      <fill>
        <patternFill patternType="none"/>
      </fill>
      <border>
        <left/>
        <right/>
        <top/>
        <bottom/>
      </border>
    </dxf>
    <dxf>
      <font>
        <color rgb="FFFFFFFF"/>
      </font>
      <fill>
        <patternFill patternType="solid">
          <fgColor rgb="FFFFFFFF"/>
          <bgColor rgb="FFFFFFFF"/>
        </patternFill>
      </fill>
      <border>
        <left/>
        <right/>
        <top/>
        <bottom/>
      </border>
    </dxf>
    <dxf>
      <font>
        <color rgb="FFFFFFFF"/>
      </font>
      <fill>
        <patternFill patternType="solid">
          <fgColor rgb="FFFFFFFF"/>
          <bgColor rgb="FFFFFFFF"/>
        </patternFill>
      </fill>
      <border>
        <left/>
        <right/>
        <top/>
        <bottom/>
      </border>
    </dxf>
    <dxf>
      <font>
        <color rgb="FFFFFFFF"/>
      </font>
      <fill>
        <patternFill patternType="solid">
          <fgColor rgb="FFFFFFFF"/>
          <bgColor rgb="FFFFFFFF"/>
        </patternFill>
      </fill>
      <border>
        <left/>
        <right/>
        <top/>
        <bottom/>
      </border>
    </dxf>
    <dxf>
      <font>
        <color rgb="FFFF0000"/>
      </font>
      <fill>
        <patternFill patternType="solid">
          <fgColor rgb="FFFFCC00"/>
          <bgColor rgb="FFFFCC00"/>
        </patternFill>
      </fill>
      <border>
        <left/>
        <right/>
        <top/>
        <bottom/>
      </border>
    </dxf>
    <dxf>
      <font>
        <color rgb="FFFFFFFF"/>
      </font>
      <fill>
        <patternFill patternType="none"/>
      </fill>
      <border>
        <left/>
        <right/>
        <top/>
        <bottom/>
      </border>
    </dxf>
    <dxf>
      <font>
        <color rgb="FF339966"/>
      </font>
      <fill>
        <patternFill patternType="solid">
          <fgColor rgb="FFFFFFCC"/>
          <bgColor rgb="FFFFFFCC"/>
        </patternFill>
      </fill>
      <border>
        <left/>
        <right/>
        <top/>
        <bottom/>
      </border>
    </dxf>
    <dxf>
      <font>
        <b val="0"/>
        <condense val="0"/>
        <extend val="0"/>
        <color indexed="9"/>
      </font>
      <fill>
        <patternFill patternType="solid">
          <fgColor indexed="64"/>
          <bgColor indexed="9"/>
        </patternFill>
      </fill>
    </dxf>
    <dxf>
      <font>
        <b val="0"/>
        <condense val="0"/>
        <extend val="0"/>
        <color indexed="9"/>
      </font>
      <fill>
        <patternFill patternType="solid">
          <fgColor indexed="64"/>
          <bgColor indexed="9"/>
        </patternFill>
      </fill>
    </dxf>
    <dxf>
      <font>
        <b val="0"/>
        <condense val="0"/>
        <extend val="0"/>
        <color indexed="9"/>
      </font>
    </dxf>
    <dxf>
      <font>
        <b val="0"/>
        <condense val="0"/>
        <extend val="0"/>
        <color indexed="9"/>
      </font>
      <fill>
        <patternFill patternType="solid">
          <fgColor indexed="64"/>
          <bgColor indexed="9"/>
        </patternFill>
      </fill>
    </dxf>
    <dxf>
      <font>
        <b val="0"/>
        <condense val="0"/>
        <extend val="0"/>
        <color indexed="9"/>
      </font>
    </dxf>
    <dxf>
      <font>
        <b val="0"/>
        <condense val="0"/>
        <extend val="0"/>
        <color indexed="9"/>
      </font>
      <fill>
        <patternFill patternType="solid">
          <fgColor indexed="64"/>
          <bgColor indexed="9"/>
        </patternFill>
      </fill>
    </dxf>
    <dxf>
      <font>
        <b val="0"/>
        <condense val="0"/>
        <extend val="0"/>
        <color indexed="9"/>
      </font>
    </dxf>
    <dxf>
      <font>
        <b val="0"/>
        <condense val="0"/>
        <extend val="0"/>
        <color indexed="9"/>
      </font>
      <fill>
        <patternFill patternType="solid">
          <fgColor indexed="64"/>
          <bgColor indexed="9"/>
        </patternFill>
      </fill>
    </dxf>
    <dxf>
      <font>
        <b val="0"/>
        <condense val="0"/>
        <extend val="0"/>
        <color indexed="9"/>
      </font>
      <fill>
        <patternFill patternType="solid">
          <fgColor indexed="64"/>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142874</xdr:colOff>
      <xdr:row>0</xdr:row>
      <xdr:rowOff>1</xdr:rowOff>
    </xdr:from>
    <xdr:to>
      <xdr:col>1</xdr:col>
      <xdr:colOff>1000125</xdr:colOff>
      <xdr:row>5</xdr:row>
      <xdr:rowOff>28576</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1"/>
          <a:ext cx="1009651"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0</xdr:rowOff>
    </xdr:from>
    <xdr:to>
      <xdr:col>45</xdr:col>
      <xdr:colOff>123824</xdr:colOff>
      <xdr:row>4</xdr:row>
      <xdr:rowOff>120253</xdr:rowOff>
    </xdr:to>
    <xdr:pic>
      <xdr:nvPicPr>
        <xdr:cNvPr id="3"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2475" y="0"/>
          <a:ext cx="2581274" cy="88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AI169"/>
  <sheetViews>
    <sheetView showGridLines="0" tabSelected="1" zoomScale="85" zoomScaleNormal="85" zoomScaleSheetLayoutView="40" workbookViewId="0">
      <selection activeCell="H60" sqref="H60:H61"/>
    </sheetView>
  </sheetViews>
  <sheetFormatPr defaultRowHeight="15" x14ac:dyDescent="0.25"/>
  <cols>
    <col min="2" max="2" width="21.140625" style="7" bestFit="1" customWidth="1"/>
    <col min="3" max="3" width="10.42578125" style="5" customWidth="1"/>
    <col min="4" max="4" width="87.28515625" style="5" customWidth="1"/>
    <col min="5" max="5" width="5.85546875" style="4" customWidth="1"/>
    <col min="6" max="6" width="5.42578125" style="2" customWidth="1"/>
    <col min="7" max="7" width="6" style="2" customWidth="1"/>
    <col min="8" max="8" width="15.28515625" style="2" bestFit="1" customWidth="1"/>
    <col min="9" max="9" width="15.28515625" style="2" customWidth="1"/>
    <col min="10" max="10" width="11.85546875" style="1" bestFit="1" customWidth="1"/>
    <col min="11" max="11" width="11.85546875" style="8" customWidth="1"/>
    <col min="12" max="12" width="14.7109375" style="227" customWidth="1"/>
    <col min="13" max="13" width="9.140625" style="233"/>
  </cols>
  <sheetData>
    <row r="1" spans="2:13" ht="15" customHeight="1" x14ac:dyDescent="0.25">
      <c r="B1" s="271"/>
      <c r="C1" s="271"/>
      <c r="D1" s="271"/>
      <c r="E1" s="271"/>
      <c r="F1" s="271"/>
      <c r="G1" s="271"/>
      <c r="H1" s="271"/>
      <c r="I1" s="271"/>
      <c r="J1" s="271"/>
    </row>
    <row r="2" spans="2:13" ht="15" customHeight="1" x14ac:dyDescent="0.25">
      <c r="B2" s="271"/>
      <c r="C2" s="271"/>
      <c r="D2" s="271"/>
      <c r="E2" s="271"/>
      <c r="F2" s="271"/>
      <c r="G2" s="271"/>
      <c r="H2" s="271"/>
      <c r="I2" s="271"/>
      <c r="J2" s="271"/>
    </row>
    <row r="3" spans="2:13" ht="15" customHeight="1" x14ac:dyDescent="0.25">
      <c r="B3" s="271"/>
      <c r="C3" s="271"/>
      <c r="D3" s="271"/>
      <c r="E3" s="271"/>
      <c r="F3" s="271"/>
      <c r="G3" s="271"/>
      <c r="H3" s="271"/>
      <c r="I3" s="271"/>
      <c r="J3" s="271"/>
    </row>
    <row r="4" spans="2:13" ht="11.25" customHeight="1" x14ac:dyDescent="0.25">
      <c r="B4" s="298"/>
      <c r="C4" s="298"/>
      <c r="D4" s="298"/>
      <c r="E4" s="298"/>
      <c r="F4" s="298"/>
      <c r="G4" s="298"/>
      <c r="H4" s="298"/>
      <c r="I4" s="298"/>
      <c r="J4" s="298"/>
    </row>
    <row r="5" spans="2:13" s="4" customFormat="1" x14ac:dyDescent="0.25">
      <c r="B5" s="303"/>
      <c r="C5" s="303"/>
      <c r="D5" s="303"/>
      <c r="E5" s="303"/>
      <c r="F5" s="303"/>
      <c r="G5" s="303"/>
      <c r="H5" s="303"/>
      <c r="I5" s="303"/>
      <c r="J5" s="303"/>
      <c r="K5" s="8"/>
      <c r="L5" s="227"/>
      <c r="M5" s="233"/>
    </row>
    <row r="6" spans="2:13" s="4" customFormat="1" ht="15" customHeight="1" x14ac:dyDescent="0.25">
      <c r="B6" s="303"/>
      <c r="C6" s="303"/>
      <c r="D6" s="303"/>
      <c r="E6" s="303"/>
      <c r="F6" s="303"/>
      <c r="G6" s="303"/>
      <c r="H6" s="303"/>
      <c r="I6" s="303"/>
      <c r="J6" s="303"/>
      <c r="K6" s="8"/>
      <c r="L6" s="227"/>
      <c r="M6" s="233"/>
    </row>
    <row r="7" spans="2:13" s="4" customFormat="1" ht="15" customHeight="1" x14ac:dyDescent="0.25">
      <c r="B7" s="303"/>
      <c r="C7" s="303"/>
      <c r="D7" s="303"/>
      <c r="E7" s="303"/>
      <c r="F7" s="303"/>
      <c r="G7" s="303"/>
      <c r="H7" s="303"/>
      <c r="I7" s="303"/>
      <c r="J7" s="303"/>
      <c r="K7" s="8"/>
      <c r="L7" s="227"/>
      <c r="M7" s="233"/>
    </row>
    <row r="8" spans="2:13" s="4" customFormat="1" ht="15" customHeight="1" x14ac:dyDescent="0.25">
      <c r="B8" s="303"/>
      <c r="C8" s="303"/>
      <c r="D8" s="303"/>
      <c r="E8" s="303"/>
      <c r="F8" s="303"/>
      <c r="G8" s="303"/>
      <c r="H8" s="303"/>
      <c r="I8" s="303"/>
      <c r="J8" s="303"/>
      <c r="K8" s="8"/>
      <c r="L8" s="227"/>
      <c r="M8" s="233"/>
    </row>
    <row r="9" spans="2:13" s="4" customFormat="1" x14ac:dyDescent="0.25">
      <c r="B9" s="303"/>
      <c r="C9" s="303"/>
      <c r="D9" s="303"/>
      <c r="E9" s="303"/>
      <c r="F9" s="303"/>
      <c r="G9" s="303"/>
      <c r="H9" s="303"/>
      <c r="I9" s="303"/>
      <c r="J9" s="303"/>
      <c r="K9" s="53"/>
      <c r="L9" s="227"/>
      <c r="M9" s="233"/>
    </row>
    <row r="10" spans="2:13" s="4" customFormat="1" x14ac:dyDescent="0.25">
      <c r="B10" s="303"/>
      <c r="C10" s="303"/>
      <c r="D10" s="303"/>
      <c r="E10" s="303"/>
      <c r="F10" s="303"/>
      <c r="G10" s="303"/>
      <c r="H10" s="303"/>
      <c r="I10" s="303"/>
      <c r="J10" s="303"/>
      <c r="K10" s="53"/>
      <c r="L10" s="227"/>
      <c r="M10" s="233"/>
    </row>
    <row r="11" spans="2:13" s="4" customFormat="1" x14ac:dyDescent="0.25">
      <c r="B11" s="303"/>
      <c r="C11" s="303"/>
      <c r="D11" s="303"/>
      <c r="E11" s="303"/>
      <c r="F11" s="303"/>
      <c r="G11" s="303"/>
      <c r="H11" s="303"/>
      <c r="I11" s="303"/>
      <c r="J11" s="303"/>
      <c r="K11" s="53"/>
      <c r="L11" s="227"/>
      <c r="M11" s="233"/>
    </row>
    <row r="12" spans="2:13" s="4" customFormat="1" ht="33.75" customHeight="1" x14ac:dyDescent="0.25">
      <c r="B12" s="303"/>
      <c r="C12" s="303"/>
      <c r="D12" s="303"/>
      <c r="E12" s="303"/>
      <c r="F12" s="303"/>
      <c r="G12" s="303"/>
      <c r="H12" s="303"/>
      <c r="I12" s="303"/>
      <c r="J12" s="303"/>
      <c r="K12" s="8"/>
      <c r="L12" s="227"/>
      <c r="M12" s="233"/>
    </row>
    <row r="13" spans="2:13" s="4" customFormat="1" ht="15.75" thickBot="1" x14ac:dyDescent="0.3">
      <c r="B13" s="303"/>
      <c r="C13" s="303"/>
      <c r="D13" s="303"/>
      <c r="E13" s="303"/>
      <c r="F13" s="303"/>
      <c r="G13" s="303"/>
      <c r="H13" s="303"/>
      <c r="I13" s="303"/>
      <c r="J13" s="303"/>
      <c r="K13" s="8"/>
      <c r="L13" s="227"/>
      <c r="M13" s="233"/>
    </row>
    <row r="14" spans="2:13" s="4" customFormat="1" ht="33.75" customHeight="1" x14ac:dyDescent="0.25">
      <c r="B14" s="304" t="s">
        <v>11</v>
      </c>
      <c r="C14" s="305"/>
      <c r="D14" s="305"/>
      <c r="E14" s="305"/>
      <c r="F14" s="305"/>
      <c r="G14" s="305"/>
      <c r="H14" s="305"/>
      <c r="I14" s="305"/>
      <c r="J14" s="306"/>
      <c r="K14" s="8"/>
      <c r="L14" s="227"/>
      <c r="M14" s="233"/>
    </row>
    <row r="15" spans="2:13" ht="15.75" x14ac:dyDescent="0.25">
      <c r="B15" s="282" t="s">
        <v>22</v>
      </c>
      <c r="C15" s="283"/>
      <c r="D15" s="205" t="s">
        <v>193</v>
      </c>
      <c r="E15" s="286" t="s">
        <v>52</v>
      </c>
      <c r="F15" s="287"/>
      <c r="G15" s="288"/>
      <c r="H15" s="293">
        <v>43669</v>
      </c>
      <c r="I15" s="294"/>
      <c r="J15" s="295"/>
      <c r="K15" s="14"/>
    </row>
    <row r="16" spans="2:13" ht="15.75" x14ac:dyDescent="0.25">
      <c r="B16" s="282" t="s">
        <v>0</v>
      </c>
      <c r="C16" s="283"/>
      <c r="D16" s="272" t="s">
        <v>53</v>
      </c>
      <c r="E16" s="273"/>
      <c r="F16" s="273"/>
      <c r="G16" s="273"/>
      <c r="H16" s="273"/>
      <c r="I16" s="273"/>
      <c r="J16" s="274"/>
      <c r="K16" s="14"/>
      <c r="L16" s="228">
        <f>J63</f>
        <v>0</v>
      </c>
      <c r="M16" s="233">
        <f>D19+1</f>
        <v>1.25</v>
      </c>
    </row>
    <row r="17" spans="2:13" ht="15.75" x14ac:dyDescent="0.25">
      <c r="B17" s="282" t="s">
        <v>1</v>
      </c>
      <c r="C17" s="283"/>
      <c r="D17" s="275" t="s">
        <v>183</v>
      </c>
      <c r="E17" s="273"/>
      <c r="F17" s="273"/>
      <c r="G17" s="273"/>
      <c r="H17" s="273"/>
      <c r="I17" s="273"/>
      <c r="J17" s="274"/>
      <c r="K17" s="14"/>
      <c r="L17" s="228">
        <f>J63</f>
        <v>0</v>
      </c>
      <c r="M17" s="233">
        <f>D19+1</f>
        <v>1.25</v>
      </c>
    </row>
    <row r="18" spans="2:13" ht="15.75" x14ac:dyDescent="0.25">
      <c r="B18" s="282" t="s">
        <v>2</v>
      </c>
      <c r="C18" s="283"/>
      <c r="D18" s="206" t="s">
        <v>184</v>
      </c>
      <c r="E18" s="286" t="s">
        <v>51</v>
      </c>
      <c r="F18" s="287"/>
      <c r="G18" s="288"/>
      <c r="H18" s="300" t="s">
        <v>185</v>
      </c>
      <c r="I18" s="301"/>
      <c r="J18" s="302"/>
      <c r="K18" s="14"/>
      <c r="L18" s="228">
        <f>J63</f>
        <v>0</v>
      </c>
      <c r="M18" s="233">
        <f>D19+1</f>
        <v>1.25</v>
      </c>
    </row>
    <row r="19" spans="2:13" ht="15.75" x14ac:dyDescent="0.25">
      <c r="B19" s="282" t="s">
        <v>3</v>
      </c>
      <c r="C19" s="283"/>
      <c r="D19" s="206">
        <v>0.25</v>
      </c>
      <c r="E19" s="286" t="s">
        <v>5</v>
      </c>
      <c r="F19" s="287"/>
      <c r="G19" s="288"/>
      <c r="H19" s="279">
        <v>1.3439000000000001</v>
      </c>
      <c r="I19" s="280"/>
      <c r="J19" s="281"/>
      <c r="K19" s="14"/>
      <c r="L19" s="228">
        <f>J63</f>
        <v>0</v>
      </c>
      <c r="M19" s="233">
        <f>D19+1</f>
        <v>1.25</v>
      </c>
    </row>
    <row r="20" spans="2:13" ht="16.5" thickBot="1" x14ac:dyDescent="0.3">
      <c r="B20" s="284" t="s">
        <v>4</v>
      </c>
      <c r="C20" s="285"/>
      <c r="D20" s="290" t="s">
        <v>10</v>
      </c>
      <c r="E20" s="291"/>
      <c r="F20" s="291"/>
      <c r="G20" s="291"/>
      <c r="H20" s="291"/>
      <c r="I20" s="291"/>
      <c r="J20" s="292"/>
      <c r="K20" s="14"/>
      <c r="L20" s="228">
        <f>J63</f>
        <v>0</v>
      </c>
      <c r="M20" s="233">
        <f>D19+1</f>
        <v>1.25</v>
      </c>
    </row>
    <row r="21" spans="2:13" ht="15.75" x14ac:dyDescent="0.25">
      <c r="B21" s="299"/>
      <c r="C21" s="299"/>
      <c r="D21" s="299"/>
      <c r="E21" s="299"/>
      <c r="F21" s="299"/>
      <c r="G21" s="299"/>
      <c r="H21" s="299"/>
      <c r="I21" s="299"/>
      <c r="J21" s="299"/>
      <c r="K21" s="14"/>
      <c r="L21" s="228">
        <f>J63</f>
        <v>0</v>
      </c>
      <c r="M21" s="233">
        <f>D19+1</f>
        <v>1.25</v>
      </c>
    </row>
    <row r="22" spans="2:13" s="7" customFormat="1" ht="31.5" x14ac:dyDescent="0.25">
      <c r="B22" s="197" t="s">
        <v>6</v>
      </c>
      <c r="C22" s="289" t="s">
        <v>7</v>
      </c>
      <c r="D22" s="289"/>
      <c r="E22" s="197" t="s">
        <v>8</v>
      </c>
      <c r="F22" s="278" t="s">
        <v>55</v>
      </c>
      <c r="G22" s="278"/>
      <c r="H22" s="198" t="s">
        <v>56</v>
      </c>
      <c r="I22" s="198" t="s">
        <v>54</v>
      </c>
      <c r="J22" s="199" t="s">
        <v>9</v>
      </c>
      <c r="K22" s="80"/>
      <c r="L22" s="228">
        <f>J63</f>
        <v>0</v>
      </c>
      <c r="M22" s="233">
        <f>D19+1</f>
        <v>1.25</v>
      </c>
    </row>
    <row r="23" spans="2:13" s="3" customFormat="1" ht="15.75" x14ac:dyDescent="0.25">
      <c r="B23" s="200" t="s">
        <v>15</v>
      </c>
      <c r="C23" s="296" t="s">
        <v>87</v>
      </c>
      <c r="D23" s="297"/>
      <c r="E23" s="201"/>
      <c r="F23" s="276"/>
      <c r="G23" s="277"/>
      <c r="H23" s="201"/>
      <c r="I23" s="202"/>
      <c r="J23" s="201"/>
      <c r="K23" s="15"/>
      <c r="L23" s="229">
        <f>J63</f>
        <v>0</v>
      </c>
      <c r="M23" s="234">
        <f>D19+1</f>
        <v>1.25</v>
      </c>
    </row>
    <row r="24" spans="2:13" s="3" customFormat="1" ht="15.75" x14ac:dyDescent="0.25">
      <c r="B24" s="58" t="s">
        <v>105</v>
      </c>
      <c r="C24" s="252" t="s">
        <v>104</v>
      </c>
      <c r="D24" s="253"/>
      <c r="E24" s="56" t="s">
        <v>106</v>
      </c>
      <c r="F24" s="254">
        <v>2</v>
      </c>
      <c r="G24" s="255"/>
      <c r="H24" s="115"/>
      <c r="I24" s="115">
        <f>H24*M18</f>
        <v>0</v>
      </c>
      <c r="J24" s="55">
        <f>I24*F24</f>
        <v>0</v>
      </c>
      <c r="K24" s="14" t="e">
        <f t="shared" ref="K24" si="0">J24/L24</f>
        <v>#DIV/0!</v>
      </c>
      <c r="L24" s="229">
        <f>J63</f>
        <v>0</v>
      </c>
      <c r="M24" s="234">
        <f>D19+1</f>
        <v>1.25</v>
      </c>
    </row>
    <row r="25" spans="2:13" s="4" customFormat="1" ht="15.75" x14ac:dyDescent="0.25">
      <c r="B25" s="58" t="s">
        <v>81</v>
      </c>
      <c r="C25" s="252" t="s">
        <v>82</v>
      </c>
      <c r="D25" s="253"/>
      <c r="E25" s="56" t="s">
        <v>12</v>
      </c>
      <c r="F25" s="254">
        <v>3</v>
      </c>
      <c r="G25" s="255"/>
      <c r="H25" s="110"/>
      <c r="I25" s="79">
        <f>H25*M19</f>
        <v>0</v>
      </c>
      <c r="J25" s="55">
        <f>I25*F25</f>
        <v>0</v>
      </c>
      <c r="K25" s="14" t="e">
        <f>J25/L25</f>
        <v>#DIV/0!</v>
      </c>
      <c r="L25" s="228">
        <f>J63</f>
        <v>0</v>
      </c>
      <c r="M25" s="233">
        <f>D19+1</f>
        <v>1.25</v>
      </c>
    </row>
    <row r="26" spans="2:13" s="4" customFormat="1" ht="15.75" x14ac:dyDescent="0.25">
      <c r="B26" s="58" t="s">
        <v>83</v>
      </c>
      <c r="C26" s="252" t="s">
        <v>84</v>
      </c>
      <c r="D26" s="253"/>
      <c r="E26" s="56" t="s">
        <v>8</v>
      </c>
      <c r="F26" s="254">
        <v>1</v>
      </c>
      <c r="G26" s="255"/>
      <c r="H26" s="110"/>
      <c r="I26" s="79">
        <f>H26*M20</f>
        <v>0</v>
      </c>
      <c r="J26" s="55">
        <f>I26*F26</f>
        <v>0</v>
      </c>
      <c r="K26" s="14" t="e">
        <f>J26/L26</f>
        <v>#DIV/0!</v>
      </c>
      <c r="L26" s="228">
        <f>J63</f>
        <v>0</v>
      </c>
      <c r="M26" s="233">
        <f>D19+1</f>
        <v>1.25</v>
      </c>
    </row>
    <row r="27" spans="2:13" s="4" customFormat="1" ht="15.75" x14ac:dyDescent="0.25">
      <c r="B27" s="58" t="s">
        <v>85</v>
      </c>
      <c r="C27" s="252" t="s">
        <v>86</v>
      </c>
      <c r="D27" s="253"/>
      <c r="E27" s="56" t="s">
        <v>8</v>
      </c>
      <c r="F27" s="254">
        <v>1</v>
      </c>
      <c r="G27" s="255"/>
      <c r="H27" s="110"/>
      <c r="I27" s="110">
        <f>H27*M21</f>
        <v>0</v>
      </c>
      <c r="J27" s="55">
        <f>I27*F27</f>
        <v>0</v>
      </c>
      <c r="K27" s="14" t="e">
        <f t="shared" ref="K27:K28" si="1">J27/L27</f>
        <v>#DIV/0!</v>
      </c>
      <c r="L27" s="228">
        <f>J63</f>
        <v>0</v>
      </c>
      <c r="M27" s="233">
        <f>D19+1</f>
        <v>1.25</v>
      </c>
    </row>
    <row r="28" spans="2:13" s="4" customFormat="1" ht="15.75" x14ac:dyDescent="0.25">
      <c r="B28" s="58" t="s">
        <v>88</v>
      </c>
      <c r="C28" s="252" t="s">
        <v>89</v>
      </c>
      <c r="D28" s="253"/>
      <c r="E28" s="56" t="s">
        <v>12</v>
      </c>
      <c r="F28" s="254">
        <v>31.54</v>
      </c>
      <c r="G28" s="255"/>
      <c r="H28" s="110"/>
      <c r="I28" s="110">
        <f>H28*M22</f>
        <v>0</v>
      </c>
      <c r="J28" s="55">
        <f>I28*F28</f>
        <v>0</v>
      </c>
      <c r="K28" s="14" t="e">
        <f t="shared" si="1"/>
        <v>#DIV/0!</v>
      </c>
      <c r="L28" s="228">
        <f>J63</f>
        <v>0</v>
      </c>
      <c r="M28" s="233">
        <f>D19+1</f>
        <v>1.25</v>
      </c>
    </row>
    <row r="29" spans="2:13" s="4" customFormat="1" ht="15.75" x14ac:dyDescent="0.25">
      <c r="B29" s="259"/>
      <c r="C29" s="260"/>
      <c r="D29" s="260"/>
      <c r="E29" s="260"/>
      <c r="F29" s="260"/>
      <c r="G29" s="261"/>
      <c r="H29" s="256" t="s">
        <v>23</v>
      </c>
      <c r="I29" s="257"/>
      <c r="J29" s="213">
        <f>SUM(J24:J28)</f>
        <v>0</v>
      </c>
      <c r="K29" s="14"/>
      <c r="L29" s="228">
        <f>J63</f>
        <v>0</v>
      </c>
      <c r="M29" s="233">
        <f>D19+1</f>
        <v>1.25</v>
      </c>
    </row>
    <row r="30" spans="2:13" ht="15.75" x14ac:dyDescent="0.25">
      <c r="B30" s="200" t="s">
        <v>61</v>
      </c>
      <c r="C30" s="313" t="s">
        <v>90</v>
      </c>
      <c r="D30" s="313"/>
      <c r="E30" s="313"/>
      <c r="F30" s="313"/>
      <c r="G30" s="313"/>
      <c r="H30" s="313"/>
      <c r="I30" s="314"/>
      <c r="J30" s="313"/>
      <c r="K30" s="14"/>
      <c r="L30" s="228">
        <f>J63</f>
        <v>0</v>
      </c>
      <c r="M30" s="233">
        <f>D19+1</f>
        <v>1.25</v>
      </c>
    </row>
    <row r="31" spans="2:13" ht="15.75" x14ac:dyDescent="0.25">
      <c r="B31" s="16" t="s">
        <v>91</v>
      </c>
      <c r="C31" s="268" t="s">
        <v>92</v>
      </c>
      <c r="D31" s="268"/>
      <c r="E31" s="17" t="s">
        <v>13</v>
      </c>
      <c r="F31" s="270">
        <f>12.96+4.224+15.77</f>
        <v>32.954000000000001</v>
      </c>
      <c r="G31" s="270"/>
      <c r="H31" s="111"/>
      <c r="I31" s="79">
        <f>H31*M21</f>
        <v>0</v>
      </c>
      <c r="J31" s="55">
        <f t="shared" ref="J31:J32" si="2">I31*F31</f>
        <v>0</v>
      </c>
      <c r="K31" s="14" t="e">
        <f t="shared" ref="K31:K32" si="3">J31/L31</f>
        <v>#DIV/0!</v>
      </c>
      <c r="L31" s="228">
        <f>J63</f>
        <v>0</v>
      </c>
      <c r="M31" s="233">
        <f>D19+1</f>
        <v>1.25</v>
      </c>
    </row>
    <row r="32" spans="2:13" s="4" customFormat="1" ht="15.75" x14ac:dyDescent="0.25">
      <c r="B32" s="16" t="s">
        <v>93</v>
      </c>
      <c r="C32" s="268" t="s">
        <v>94</v>
      </c>
      <c r="D32" s="268"/>
      <c r="E32" s="17" t="s">
        <v>13</v>
      </c>
      <c r="F32" s="270">
        <v>8.41</v>
      </c>
      <c r="G32" s="270"/>
      <c r="H32" s="111"/>
      <c r="I32" s="79">
        <f>H32*M22</f>
        <v>0</v>
      </c>
      <c r="J32" s="55">
        <f t="shared" si="2"/>
        <v>0</v>
      </c>
      <c r="K32" s="14" t="e">
        <f t="shared" si="3"/>
        <v>#DIV/0!</v>
      </c>
      <c r="L32" s="228">
        <f>J63</f>
        <v>0</v>
      </c>
      <c r="M32" s="233">
        <f>D19+1</f>
        <v>1.25</v>
      </c>
    </row>
    <row r="33" spans="2:13" s="4" customFormat="1" ht="15.75" x14ac:dyDescent="0.25">
      <c r="B33" s="264"/>
      <c r="C33" s="265"/>
      <c r="D33" s="265"/>
      <c r="E33" s="265"/>
      <c r="F33" s="265"/>
      <c r="G33" s="266"/>
      <c r="H33" s="256" t="s">
        <v>23</v>
      </c>
      <c r="I33" s="257"/>
      <c r="J33" s="213">
        <f>SUM(J31:J32)</f>
        <v>0</v>
      </c>
      <c r="K33" s="14"/>
      <c r="L33" s="228">
        <f>J63</f>
        <v>0</v>
      </c>
      <c r="M33" s="233">
        <f>D19+1</f>
        <v>1.25</v>
      </c>
    </row>
    <row r="34" spans="2:13" s="4" customFormat="1" ht="15.75" x14ac:dyDescent="0.25">
      <c r="B34" s="200" t="s">
        <v>16</v>
      </c>
      <c r="C34" s="313" t="s">
        <v>101</v>
      </c>
      <c r="D34" s="313"/>
      <c r="E34" s="313"/>
      <c r="F34" s="313"/>
      <c r="G34" s="313"/>
      <c r="H34" s="313"/>
      <c r="I34" s="314"/>
      <c r="J34" s="313"/>
      <c r="K34" s="14"/>
      <c r="L34" s="228">
        <f>J63</f>
        <v>0</v>
      </c>
      <c r="M34" s="233">
        <f>D19+1</f>
        <v>1.25</v>
      </c>
    </row>
    <row r="35" spans="2:13" s="4" customFormat="1" ht="15.75" x14ac:dyDescent="0.25">
      <c r="B35" s="16" t="s">
        <v>95</v>
      </c>
      <c r="C35" s="268" t="s">
        <v>103</v>
      </c>
      <c r="D35" s="268"/>
      <c r="E35" s="17" t="s">
        <v>68</v>
      </c>
      <c r="F35" s="270">
        <v>264</v>
      </c>
      <c r="G35" s="270"/>
      <c r="H35" s="111"/>
      <c r="I35" s="102">
        <f>H35*M23</f>
        <v>0</v>
      </c>
      <c r="J35" s="55">
        <f>I35*F35</f>
        <v>0</v>
      </c>
      <c r="K35" s="14" t="e">
        <f>J35/L35</f>
        <v>#DIV/0!</v>
      </c>
      <c r="L35" s="228">
        <f>J63</f>
        <v>0</v>
      </c>
      <c r="M35" s="233">
        <f>D19+1</f>
        <v>1.25</v>
      </c>
    </row>
    <row r="36" spans="2:13" s="4" customFormat="1" ht="15.75" x14ac:dyDescent="0.25">
      <c r="B36" s="16" t="s">
        <v>60</v>
      </c>
      <c r="C36" s="268" t="s">
        <v>77</v>
      </c>
      <c r="D36" s="268"/>
      <c r="E36" s="17" t="s">
        <v>13</v>
      </c>
      <c r="F36" s="270">
        <f>12.96+4.224</f>
        <v>17.184000000000001</v>
      </c>
      <c r="G36" s="270"/>
      <c r="H36" s="103"/>
      <c r="I36" s="102">
        <f>H36*M25</f>
        <v>0</v>
      </c>
      <c r="J36" s="55">
        <f>I36*F36</f>
        <v>0</v>
      </c>
      <c r="K36" s="14" t="e">
        <f>J36/L36</f>
        <v>#DIV/0!</v>
      </c>
      <c r="L36" s="228">
        <f>J63</f>
        <v>0</v>
      </c>
      <c r="M36" s="233">
        <f>D19+1</f>
        <v>1.25</v>
      </c>
    </row>
    <row r="37" spans="2:13" s="4" customFormat="1" ht="15.75" x14ac:dyDescent="0.25">
      <c r="B37" s="85" t="s">
        <v>80</v>
      </c>
      <c r="C37" s="311" t="s">
        <v>96</v>
      </c>
      <c r="D37" s="311"/>
      <c r="E37" s="106" t="s">
        <v>79</v>
      </c>
      <c r="F37" s="312">
        <f>326.74+95.94+109.84</f>
        <v>532.52</v>
      </c>
      <c r="G37" s="312"/>
      <c r="H37" s="57"/>
      <c r="I37" s="108">
        <f t="shared" ref="I37" si="4">H37*M37</f>
        <v>0</v>
      </c>
      <c r="J37" s="99">
        <f t="shared" ref="J37" si="5">F37*I37</f>
        <v>0</v>
      </c>
      <c r="K37" s="14" t="e">
        <f>J37/L37</f>
        <v>#DIV/0!</v>
      </c>
      <c r="L37" s="228">
        <f>J63</f>
        <v>0</v>
      </c>
      <c r="M37" s="233">
        <f>D19+1</f>
        <v>1.25</v>
      </c>
    </row>
    <row r="38" spans="2:13" s="4" customFormat="1" ht="15.75" x14ac:dyDescent="0.25">
      <c r="B38" s="85" t="s">
        <v>78</v>
      </c>
      <c r="C38" s="311" t="s">
        <v>97</v>
      </c>
      <c r="D38" s="311"/>
      <c r="E38" s="106" t="s">
        <v>79</v>
      </c>
      <c r="F38" s="312">
        <v>87.16</v>
      </c>
      <c r="G38" s="312"/>
      <c r="H38" s="57"/>
      <c r="I38" s="109">
        <f>H38*M38</f>
        <v>0</v>
      </c>
      <c r="J38" s="99">
        <f>F38*I38</f>
        <v>0</v>
      </c>
      <c r="K38" s="14" t="e">
        <f>J38/L38</f>
        <v>#DIV/0!</v>
      </c>
      <c r="L38" s="228">
        <f>J63</f>
        <v>0</v>
      </c>
      <c r="M38" s="233">
        <f>D19+1</f>
        <v>1.25</v>
      </c>
    </row>
    <row r="39" spans="2:13" s="4" customFormat="1" ht="15.75" x14ac:dyDescent="0.25">
      <c r="B39" s="259"/>
      <c r="C39" s="260"/>
      <c r="D39" s="260"/>
      <c r="E39" s="260"/>
      <c r="F39" s="260"/>
      <c r="G39" s="261"/>
      <c r="H39" s="256" t="s">
        <v>23</v>
      </c>
      <c r="I39" s="257"/>
      <c r="J39" s="213">
        <f>SUM(J35:J38)</f>
        <v>0</v>
      </c>
      <c r="K39" s="14"/>
      <c r="L39" s="228">
        <f>J63</f>
        <v>0</v>
      </c>
      <c r="M39" s="233">
        <f>D19+1</f>
        <v>1.25</v>
      </c>
    </row>
    <row r="40" spans="2:13" ht="15.75" x14ac:dyDescent="0.25">
      <c r="B40" s="200" t="s">
        <v>17</v>
      </c>
      <c r="C40" s="313" t="s">
        <v>59</v>
      </c>
      <c r="D40" s="313"/>
      <c r="E40" s="313"/>
      <c r="F40" s="313"/>
      <c r="G40" s="313"/>
      <c r="H40" s="313"/>
      <c r="I40" s="314"/>
      <c r="J40" s="313"/>
      <c r="K40" s="14"/>
      <c r="L40" s="228">
        <f>J63</f>
        <v>0</v>
      </c>
      <c r="M40" s="233">
        <f>D19+1</f>
        <v>1.25</v>
      </c>
    </row>
    <row r="41" spans="2:13" s="4" customFormat="1" ht="15.75" x14ac:dyDescent="0.25">
      <c r="B41" s="16" t="s">
        <v>191</v>
      </c>
      <c r="C41" s="268" t="s">
        <v>192</v>
      </c>
      <c r="D41" s="268"/>
      <c r="E41" s="17" t="s">
        <v>13</v>
      </c>
      <c r="F41" s="270">
        <v>0.88300000000000001</v>
      </c>
      <c r="G41" s="270"/>
      <c r="H41" s="218"/>
      <c r="I41" s="217">
        <f>H41*M28</f>
        <v>0</v>
      </c>
      <c r="J41" s="55">
        <f>I41*F41</f>
        <v>0</v>
      </c>
      <c r="K41" s="14" t="e">
        <f>J41/L41</f>
        <v>#DIV/0!</v>
      </c>
      <c r="L41" s="228">
        <f>J63</f>
        <v>0</v>
      </c>
      <c r="M41" s="233">
        <f>D19+1</f>
        <v>1.25</v>
      </c>
    </row>
    <row r="42" spans="2:13" s="4" customFormat="1" ht="15.75" x14ac:dyDescent="0.25">
      <c r="B42" s="16" t="s">
        <v>187</v>
      </c>
      <c r="C42" s="268" t="s">
        <v>186</v>
      </c>
      <c r="D42" s="268"/>
      <c r="E42" s="17" t="s">
        <v>12</v>
      </c>
      <c r="F42" s="270">
        <f>(126.14+105.6+126.14)/2</f>
        <v>178.94</v>
      </c>
      <c r="G42" s="270"/>
      <c r="H42" s="117"/>
      <c r="I42" s="102">
        <f>H42*M29</f>
        <v>0</v>
      </c>
      <c r="J42" s="55">
        <f>I42*F42</f>
        <v>0</v>
      </c>
      <c r="K42" s="14" t="e">
        <f t="shared" ref="K42:K45" si="6">J42/L42</f>
        <v>#DIV/0!</v>
      </c>
      <c r="L42" s="228">
        <f>J63</f>
        <v>0</v>
      </c>
      <c r="M42" s="233">
        <f>D19+1</f>
        <v>1.25</v>
      </c>
    </row>
    <row r="43" spans="2:13" s="4" customFormat="1" ht="15.75" customHeight="1" x14ac:dyDescent="0.25">
      <c r="B43" s="85" t="s">
        <v>80</v>
      </c>
      <c r="C43" s="311" t="s">
        <v>96</v>
      </c>
      <c r="D43" s="311"/>
      <c r="E43" s="106" t="s">
        <v>79</v>
      </c>
      <c r="F43" s="312">
        <f>518.87+434.37+332.18</f>
        <v>1285.42</v>
      </c>
      <c r="G43" s="312"/>
      <c r="H43" s="57"/>
      <c r="I43" s="110">
        <f t="shared" ref="I43" si="7">H43*M43</f>
        <v>0</v>
      </c>
      <c r="J43" s="99">
        <f t="shared" ref="J43" si="8">F43*I43</f>
        <v>0</v>
      </c>
      <c r="K43" s="14" t="e">
        <f t="shared" si="6"/>
        <v>#DIV/0!</v>
      </c>
      <c r="L43" s="228">
        <f>J63</f>
        <v>0</v>
      </c>
      <c r="M43" s="233">
        <f>D19+1</f>
        <v>1.25</v>
      </c>
    </row>
    <row r="44" spans="2:13" s="4" customFormat="1" ht="15.75" x14ac:dyDescent="0.25">
      <c r="B44" s="85" t="s">
        <v>78</v>
      </c>
      <c r="C44" s="311" t="s">
        <v>97</v>
      </c>
      <c r="D44" s="311"/>
      <c r="E44" s="106" t="s">
        <v>79</v>
      </c>
      <c r="F44" s="312">
        <f>116.11+88.63+100.83</f>
        <v>305.57</v>
      </c>
      <c r="G44" s="312"/>
      <c r="H44" s="57"/>
      <c r="I44" s="110">
        <f>H44*M44</f>
        <v>0</v>
      </c>
      <c r="J44" s="99">
        <f>F44*I44</f>
        <v>0</v>
      </c>
      <c r="K44" s="14" t="e">
        <f t="shared" si="6"/>
        <v>#DIV/0!</v>
      </c>
      <c r="L44" s="228">
        <f>J63</f>
        <v>0</v>
      </c>
      <c r="M44" s="233">
        <f>D19+1</f>
        <v>1.25</v>
      </c>
    </row>
    <row r="45" spans="2:13" s="4" customFormat="1" ht="15.75" x14ac:dyDescent="0.25">
      <c r="B45" s="16" t="s">
        <v>60</v>
      </c>
      <c r="C45" s="268" t="s">
        <v>77</v>
      </c>
      <c r="D45" s="268"/>
      <c r="E45" s="17" t="s">
        <v>13</v>
      </c>
      <c r="F45" s="270">
        <f>7.36+4.93+5.98</f>
        <v>18.27</v>
      </c>
      <c r="G45" s="270"/>
      <c r="H45" s="111"/>
      <c r="I45" s="110">
        <f>H45*M34</f>
        <v>0</v>
      </c>
      <c r="J45" s="55">
        <f>I45*F45</f>
        <v>0</v>
      </c>
      <c r="K45" s="14" t="e">
        <f t="shared" si="6"/>
        <v>#DIV/0!</v>
      </c>
      <c r="L45" s="228">
        <f>J63</f>
        <v>0</v>
      </c>
      <c r="M45" s="233">
        <f>D19+1</f>
        <v>1.25</v>
      </c>
    </row>
    <row r="46" spans="2:13" s="4" customFormat="1" ht="15.75" x14ac:dyDescent="0.25">
      <c r="B46" s="259"/>
      <c r="C46" s="260"/>
      <c r="D46" s="260"/>
      <c r="E46" s="260"/>
      <c r="F46" s="260"/>
      <c r="G46" s="261"/>
      <c r="H46" s="256" t="s">
        <v>23</v>
      </c>
      <c r="I46" s="257"/>
      <c r="J46" s="213">
        <f>SUM(J41:J45)</f>
        <v>0</v>
      </c>
      <c r="K46" s="14"/>
      <c r="L46" s="228">
        <f>J63</f>
        <v>0</v>
      </c>
      <c r="M46" s="233">
        <f>D19+1</f>
        <v>1.25</v>
      </c>
    </row>
    <row r="47" spans="2:13" ht="15.75" x14ac:dyDescent="0.25">
      <c r="B47" s="200" t="s">
        <v>18</v>
      </c>
      <c r="C47" s="313" t="s">
        <v>98</v>
      </c>
      <c r="D47" s="313"/>
      <c r="E47" s="313"/>
      <c r="F47" s="313"/>
      <c r="G47" s="313"/>
      <c r="H47" s="313"/>
      <c r="I47" s="314"/>
      <c r="J47" s="313"/>
      <c r="K47" s="14"/>
      <c r="L47" s="228">
        <f>J63</f>
        <v>0</v>
      </c>
      <c r="M47" s="233">
        <f>D19+1</f>
        <v>1.25</v>
      </c>
    </row>
    <row r="48" spans="2:13" ht="15.75" x14ac:dyDescent="0.25">
      <c r="B48" s="56" t="s">
        <v>99</v>
      </c>
      <c r="C48" s="267" t="s">
        <v>100</v>
      </c>
      <c r="D48" s="267"/>
      <c r="E48" s="106" t="s">
        <v>12</v>
      </c>
      <c r="F48" s="312">
        <v>134.55000000000001</v>
      </c>
      <c r="G48" s="312"/>
      <c r="H48" s="57"/>
      <c r="I48" s="102">
        <f t="shared" ref="I48" si="9">H48*M48</f>
        <v>0</v>
      </c>
      <c r="J48" s="55">
        <f>I48*F48</f>
        <v>0</v>
      </c>
      <c r="K48" s="14" t="e">
        <f>J48/L48</f>
        <v>#DIV/0!</v>
      </c>
      <c r="L48" s="228">
        <f>J63</f>
        <v>0</v>
      </c>
      <c r="M48" s="233">
        <f>D19+1</f>
        <v>1.25</v>
      </c>
    </row>
    <row r="49" spans="2:13" s="4" customFormat="1" ht="15.75" x14ac:dyDescent="0.25">
      <c r="B49" s="259"/>
      <c r="C49" s="260"/>
      <c r="D49" s="260"/>
      <c r="E49" s="260"/>
      <c r="F49" s="260"/>
      <c r="G49" s="261"/>
      <c r="H49" s="262" t="s">
        <v>23</v>
      </c>
      <c r="I49" s="263"/>
      <c r="J49" s="213">
        <f>SUM(J48:J48)</f>
        <v>0</v>
      </c>
      <c r="K49" s="14"/>
      <c r="L49" s="228">
        <f>J63</f>
        <v>0</v>
      </c>
      <c r="M49" s="233">
        <f>D19+1</f>
        <v>1.25</v>
      </c>
    </row>
    <row r="50" spans="2:13" ht="15.75" x14ac:dyDescent="0.25">
      <c r="B50" s="200" t="s">
        <v>19</v>
      </c>
      <c r="C50" s="313" t="s">
        <v>71</v>
      </c>
      <c r="D50" s="313"/>
      <c r="E50" s="313"/>
      <c r="F50" s="313"/>
      <c r="G50" s="313"/>
      <c r="H50" s="313"/>
      <c r="I50" s="314"/>
      <c r="J50" s="313"/>
      <c r="K50" s="14"/>
      <c r="L50" s="228">
        <f>J63</f>
        <v>0</v>
      </c>
      <c r="M50" s="233">
        <f>D19+1</f>
        <v>1.25</v>
      </c>
    </row>
    <row r="51" spans="2:13" ht="15.75" customHeight="1" x14ac:dyDescent="0.25">
      <c r="B51" s="322" t="s">
        <v>188</v>
      </c>
      <c r="C51" s="269" t="s">
        <v>189</v>
      </c>
      <c r="D51" s="269"/>
      <c r="E51" s="325" t="s">
        <v>12</v>
      </c>
      <c r="F51" s="319">
        <v>420.48</v>
      </c>
      <c r="G51" s="319"/>
      <c r="H51" s="319"/>
      <c r="I51" s="320">
        <f>H51*M51</f>
        <v>0</v>
      </c>
      <c r="J51" s="320">
        <f t="shared" ref="J51" si="10">I51*F51</f>
        <v>0</v>
      </c>
      <c r="K51" s="321" t="e">
        <f t="shared" ref="K51" si="11">J51/L51</f>
        <v>#DIV/0!</v>
      </c>
      <c r="L51" s="244">
        <f>J63</f>
        <v>0</v>
      </c>
      <c r="M51" s="245">
        <f>D19+1</f>
        <v>1.25</v>
      </c>
    </row>
    <row r="52" spans="2:13" s="4" customFormat="1" ht="15.75" customHeight="1" x14ac:dyDescent="0.25">
      <c r="B52" s="323"/>
      <c r="C52" s="269"/>
      <c r="D52" s="269"/>
      <c r="E52" s="325"/>
      <c r="F52" s="319"/>
      <c r="G52" s="319"/>
      <c r="H52" s="319"/>
      <c r="I52" s="320"/>
      <c r="J52" s="320"/>
      <c r="K52" s="321"/>
      <c r="L52" s="244"/>
      <c r="M52" s="245"/>
    </row>
    <row r="53" spans="2:13" s="4" customFormat="1" ht="15.75" customHeight="1" x14ac:dyDescent="0.25">
      <c r="B53" s="324"/>
      <c r="C53" s="269"/>
      <c r="D53" s="269"/>
      <c r="E53" s="325"/>
      <c r="F53" s="319"/>
      <c r="G53" s="319"/>
      <c r="H53" s="319"/>
      <c r="I53" s="320"/>
      <c r="J53" s="320"/>
      <c r="K53" s="321"/>
      <c r="L53" s="244"/>
      <c r="M53" s="245"/>
    </row>
    <row r="54" spans="2:13" s="4" customFormat="1" ht="15.75" x14ac:dyDescent="0.25">
      <c r="B54" s="259"/>
      <c r="C54" s="260"/>
      <c r="D54" s="260"/>
      <c r="E54" s="260"/>
      <c r="F54" s="260"/>
      <c r="G54" s="261"/>
      <c r="H54" s="256" t="s">
        <v>23</v>
      </c>
      <c r="I54" s="257"/>
      <c r="J54" s="213">
        <f>SUM(J51:J51)</f>
        <v>0</v>
      </c>
      <c r="K54" s="14"/>
      <c r="L54" s="228">
        <f>J63</f>
        <v>0</v>
      </c>
      <c r="M54" s="233">
        <f>D19+1</f>
        <v>1.25</v>
      </c>
    </row>
    <row r="55" spans="2:13" ht="15.75" x14ac:dyDescent="0.25">
      <c r="B55" s="200" t="s">
        <v>20</v>
      </c>
      <c r="C55" s="313" t="s">
        <v>72</v>
      </c>
      <c r="D55" s="313"/>
      <c r="E55" s="313"/>
      <c r="F55" s="313"/>
      <c r="G55" s="313"/>
      <c r="H55" s="313"/>
      <c r="I55" s="314"/>
      <c r="J55" s="313"/>
      <c r="K55" s="14"/>
      <c r="L55" s="228">
        <f>J63</f>
        <v>0</v>
      </c>
      <c r="M55" s="233">
        <f>D19+1</f>
        <v>1.25</v>
      </c>
    </row>
    <row r="56" spans="2:13" ht="15.75" x14ac:dyDescent="0.25">
      <c r="B56" s="16" t="s">
        <v>73</v>
      </c>
      <c r="C56" s="268" t="s">
        <v>74</v>
      </c>
      <c r="D56" s="268"/>
      <c r="E56" s="17" t="s">
        <v>12</v>
      </c>
      <c r="F56" s="309">
        <v>840.96</v>
      </c>
      <c r="G56" s="310"/>
      <c r="H56" s="94"/>
      <c r="I56" s="115">
        <f>H56*M51</f>
        <v>0</v>
      </c>
      <c r="J56" s="55">
        <f t="shared" ref="J56:J57" si="12">I56*F56</f>
        <v>0</v>
      </c>
      <c r="K56" s="14" t="e">
        <f>J56/L56</f>
        <v>#DIV/0!</v>
      </c>
      <c r="L56" s="228">
        <f>J63</f>
        <v>0</v>
      </c>
      <c r="M56" s="233">
        <f>D19+1</f>
        <v>1.25</v>
      </c>
    </row>
    <row r="57" spans="2:13" s="4" customFormat="1" ht="15.75" x14ac:dyDescent="0.25">
      <c r="B57" s="16" t="s">
        <v>75</v>
      </c>
      <c r="C57" s="268" t="s">
        <v>76</v>
      </c>
      <c r="D57" s="268"/>
      <c r="E57" s="17" t="s">
        <v>12</v>
      </c>
      <c r="F57" s="309">
        <v>840.96</v>
      </c>
      <c r="G57" s="310"/>
      <c r="H57" s="94"/>
      <c r="I57" s="79">
        <f>H57*M54</f>
        <v>0</v>
      </c>
      <c r="J57" s="55">
        <f t="shared" si="12"/>
        <v>0</v>
      </c>
      <c r="K57" s="14" t="e">
        <f>J57/L57</f>
        <v>#DIV/0!</v>
      </c>
      <c r="L57" s="228">
        <f>J63</f>
        <v>0</v>
      </c>
      <c r="M57" s="233">
        <f>D19+1</f>
        <v>1.25</v>
      </c>
    </row>
    <row r="58" spans="2:13" s="4" customFormat="1" ht="15.75" x14ac:dyDescent="0.25">
      <c r="B58" s="259"/>
      <c r="C58" s="260"/>
      <c r="D58" s="260"/>
      <c r="E58" s="260"/>
      <c r="F58" s="260"/>
      <c r="G58" s="261"/>
      <c r="H58" s="258" t="s">
        <v>23</v>
      </c>
      <c r="I58" s="258"/>
      <c r="J58" s="213">
        <f>SUM(J56:J57)</f>
        <v>0</v>
      </c>
      <c r="K58" s="14"/>
      <c r="L58" s="228">
        <f>J63</f>
        <v>0</v>
      </c>
      <c r="M58" s="233">
        <f>D19+1</f>
        <v>1.25</v>
      </c>
    </row>
    <row r="59" spans="2:13" s="4" customFormat="1" ht="15.75" x14ac:dyDescent="0.25">
      <c r="B59" s="215" t="s">
        <v>21</v>
      </c>
      <c r="C59" s="314" t="s">
        <v>62</v>
      </c>
      <c r="D59" s="314"/>
      <c r="E59" s="314"/>
      <c r="F59" s="314"/>
      <c r="G59" s="314"/>
      <c r="H59" s="314"/>
      <c r="I59" s="314"/>
      <c r="J59" s="314"/>
      <c r="K59" s="14"/>
      <c r="L59" s="228">
        <f>J63</f>
        <v>0</v>
      </c>
      <c r="M59" s="233">
        <f>D19+1</f>
        <v>1.25</v>
      </c>
    </row>
    <row r="60" spans="2:13" s="4" customFormat="1" ht="15.75" x14ac:dyDescent="0.25">
      <c r="B60" s="85" t="s">
        <v>63</v>
      </c>
      <c r="C60" s="267" t="s">
        <v>64</v>
      </c>
      <c r="D60" s="267"/>
      <c r="E60" s="98" t="s">
        <v>12</v>
      </c>
      <c r="F60" s="312">
        <v>31.54</v>
      </c>
      <c r="G60" s="312"/>
      <c r="H60" s="57"/>
      <c r="I60" s="79">
        <f>H60*M60</f>
        <v>0</v>
      </c>
      <c r="J60" s="99">
        <f>F60*I60</f>
        <v>0</v>
      </c>
      <c r="K60" s="14" t="e">
        <f t="shared" ref="K60:K61" si="13">J60/L60</f>
        <v>#DIV/0!</v>
      </c>
      <c r="L60" s="228">
        <f>J63</f>
        <v>0</v>
      </c>
      <c r="M60" s="233">
        <f>D19+1</f>
        <v>1.25</v>
      </c>
    </row>
    <row r="61" spans="2:13" s="4" customFormat="1" ht="15.75" x14ac:dyDescent="0.25">
      <c r="B61" s="56" t="s">
        <v>57</v>
      </c>
      <c r="C61" s="311" t="s">
        <v>58</v>
      </c>
      <c r="D61" s="311"/>
      <c r="E61" s="98" t="s">
        <v>13</v>
      </c>
      <c r="F61" s="312">
        <v>21</v>
      </c>
      <c r="G61" s="312"/>
      <c r="H61" s="57"/>
      <c r="I61" s="79">
        <f>H61*M61</f>
        <v>0</v>
      </c>
      <c r="J61" s="99">
        <f>F61*I61</f>
        <v>0</v>
      </c>
      <c r="K61" s="14" t="e">
        <f t="shared" si="13"/>
        <v>#DIV/0!</v>
      </c>
      <c r="L61" s="228">
        <f>J63</f>
        <v>0</v>
      </c>
      <c r="M61" s="233">
        <f>D19+1</f>
        <v>1.25</v>
      </c>
    </row>
    <row r="62" spans="2:13" s="4" customFormat="1" ht="15.75" x14ac:dyDescent="0.25">
      <c r="B62" s="85"/>
      <c r="C62" s="84"/>
      <c r="D62" s="95"/>
      <c r="E62" s="96"/>
      <c r="F62" s="83"/>
      <c r="G62" s="83"/>
      <c r="H62" s="256" t="s">
        <v>23</v>
      </c>
      <c r="I62" s="257"/>
      <c r="J62" s="214">
        <f>SUM(J60:J61)</f>
        <v>0</v>
      </c>
      <c r="K62" s="14"/>
      <c r="L62" s="228">
        <f>J63</f>
        <v>0</v>
      </c>
      <c r="M62" s="233">
        <f>D19+1</f>
        <v>1.25</v>
      </c>
    </row>
    <row r="63" spans="2:13" ht="15.75" x14ac:dyDescent="0.25">
      <c r="B63" s="249" t="s">
        <v>14</v>
      </c>
      <c r="C63" s="250"/>
      <c r="D63" s="250"/>
      <c r="E63" s="250"/>
      <c r="F63" s="250"/>
      <c r="G63" s="250"/>
      <c r="H63" s="250"/>
      <c r="I63" s="251"/>
      <c r="J63" s="19">
        <f>SUM(J58+J54+J49+J46+J33+J29+J62+J39)</f>
        <v>0</v>
      </c>
      <c r="K63" s="14"/>
      <c r="L63" s="228">
        <f>J63</f>
        <v>0</v>
      </c>
      <c r="M63" s="233">
        <f>D19+1</f>
        <v>1.25</v>
      </c>
    </row>
    <row r="64" spans="2:13" ht="15.75" x14ac:dyDescent="0.25">
      <c r="B64" s="20"/>
      <c r="C64" s="316"/>
      <c r="D64" s="316"/>
      <c r="E64" s="18"/>
      <c r="F64" s="21"/>
      <c r="G64" s="21"/>
      <c r="H64" s="21"/>
      <c r="I64" s="21"/>
      <c r="J64" s="22"/>
      <c r="K64" s="14"/>
      <c r="L64" s="228">
        <f>J63</f>
        <v>0</v>
      </c>
      <c r="M64" s="233">
        <f>D19+1</f>
        <v>1.25</v>
      </c>
    </row>
    <row r="65" spans="1:35" ht="15" customHeight="1" x14ac:dyDescent="0.25">
      <c r="A65" s="10"/>
      <c r="B65" s="60"/>
      <c r="C65" s="315"/>
      <c r="D65" s="315"/>
      <c r="E65" s="10"/>
      <c r="F65" s="11"/>
      <c r="G65" s="61" t="s">
        <v>190</v>
      </c>
      <c r="H65" s="61"/>
      <c r="I65" s="61"/>
      <c r="J65" s="61"/>
      <c r="K65" s="61"/>
      <c r="L65" s="230"/>
      <c r="M65" s="235"/>
      <c r="N65" s="10"/>
      <c r="O65" s="10"/>
      <c r="P65" s="10"/>
      <c r="Q65" s="10"/>
      <c r="R65" s="10"/>
      <c r="S65" s="10"/>
      <c r="T65" s="10"/>
      <c r="U65" s="10"/>
      <c r="V65" s="10"/>
      <c r="W65" s="10"/>
      <c r="X65" s="10"/>
      <c r="Y65" s="10"/>
      <c r="Z65" s="10"/>
      <c r="AA65" s="10"/>
      <c r="AB65" s="10"/>
      <c r="AC65" s="10"/>
      <c r="AD65" s="10"/>
      <c r="AE65" s="10"/>
      <c r="AF65" s="10"/>
      <c r="AG65" s="10"/>
      <c r="AH65" s="10"/>
      <c r="AI65" s="10"/>
    </row>
    <row r="66" spans="1:35" s="4" customFormat="1" ht="15" customHeight="1" x14ac:dyDescent="0.25">
      <c r="A66" s="10"/>
      <c r="B66" s="81"/>
      <c r="C66" s="82"/>
      <c r="D66" s="82"/>
      <c r="E66" s="10"/>
      <c r="F66" s="11"/>
      <c r="G66" s="61"/>
      <c r="H66" s="61"/>
      <c r="I66" s="61"/>
      <c r="J66" s="61"/>
      <c r="K66" s="61"/>
      <c r="L66" s="230"/>
      <c r="M66" s="235"/>
      <c r="N66" s="10"/>
      <c r="O66" s="10"/>
      <c r="P66" s="10"/>
      <c r="Q66" s="10"/>
      <c r="R66" s="10"/>
      <c r="S66" s="10"/>
      <c r="T66" s="10"/>
      <c r="U66" s="10"/>
      <c r="V66" s="10"/>
      <c r="W66" s="10"/>
      <c r="X66" s="10"/>
      <c r="Y66" s="10"/>
      <c r="Z66" s="10"/>
      <c r="AA66" s="10"/>
      <c r="AB66" s="10"/>
      <c r="AC66" s="10"/>
      <c r="AD66" s="10"/>
      <c r="AE66" s="10"/>
      <c r="AF66" s="10"/>
      <c r="AG66" s="10"/>
      <c r="AH66" s="10"/>
      <c r="AI66" s="10"/>
    </row>
    <row r="67" spans="1:35" s="4" customFormat="1" ht="15" customHeight="1" x14ac:dyDescent="0.25">
      <c r="A67" s="10"/>
      <c r="B67" s="104"/>
      <c r="C67" s="105"/>
      <c r="D67" s="105"/>
      <c r="E67" s="10"/>
      <c r="F67" s="11"/>
      <c r="G67" s="61"/>
      <c r="H67" s="61"/>
      <c r="I67" s="61"/>
      <c r="J67" s="61"/>
      <c r="K67" s="61"/>
      <c r="L67" s="230"/>
      <c r="M67" s="235"/>
      <c r="N67" s="10"/>
      <c r="O67" s="10"/>
      <c r="P67" s="10"/>
      <c r="Q67" s="10"/>
      <c r="R67" s="10"/>
      <c r="S67" s="10"/>
      <c r="T67" s="10"/>
      <c r="U67" s="10"/>
      <c r="V67" s="10"/>
      <c r="W67" s="10"/>
      <c r="X67" s="10"/>
      <c r="Y67" s="10"/>
      <c r="Z67" s="10"/>
      <c r="AA67" s="10"/>
      <c r="AB67" s="10"/>
      <c r="AC67" s="10"/>
      <c r="AD67" s="10"/>
      <c r="AE67" s="10"/>
      <c r="AF67" s="10"/>
      <c r="AG67" s="10"/>
      <c r="AH67" s="10"/>
      <c r="AI67" s="10"/>
    </row>
    <row r="68" spans="1:35" s="4" customFormat="1" ht="15" customHeight="1" x14ac:dyDescent="0.25">
      <c r="A68" s="10"/>
      <c r="B68" s="104"/>
      <c r="C68" s="105"/>
      <c r="D68" s="105"/>
      <c r="E68" s="10"/>
      <c r="F68" s="11"/>
      <c r="G68" s="61"/>
      <c r="H68" s="61"/>
      <c r="I68" s="61"/>
      <c r="J68" s="61"/>
      <c r="K68" s="61"/>
      <c r="L68" s="230"/>
      <c r="M68" s="235"/>
      <c r="N68" s="10"/>
      <c r="O68" s="10"/>
      <c r="P68" s="10"/>
      <c r="Q68" s="10"/>
      <c r="R68" s="10"/>
      <c r="S68" s="10"/>
      <c r="T68" s="10"/>
      <c r="U68" s="10"/>
      <c r="V68" s="10"/>
      <c r="W68" s="10"/>
      <c r="X68" s="10"/>
      <c r="Y68" s="10"/>
      <c r="Z68" s="10"/>
      <c r="AA68" s="10"/>
      <c r="AB68" s="10"/>
      <c r="AC68" s="10"/>
      <c r="AD68" s="10"/>
      <c r="AE68" s="10"/>
      <c r="AF68" s="10"/>
      <c r="AG68" s="10"/>
      <c r="AH68" s="10"/>
      <c r="AI68" s="10"/>
    </row>
    <row r="69" spans="1:35" s="4" customFormat="1" ht="15" customHeight="1" x14ac:dyDescent="0.25">
      <c r="A69" s="10"/>
      <c r="B69" s="104"/>
      <c r="C69" s="105"/>
      <c r="D69" s="105"/>
      <c r="E69" s="10"/>
      <c r="F69" s="11"/>
      <c r="G69" s="61"/>
      <c r="H69" s="61"/>
      <c r="I69" s="61"/>
      <c r="J69" s="61"/>
      <c r="K69" s="61"/>
      <c r="L69" s="230"/>
      <c r="M69" s="235"/>
      <c r="N69" s="10"/>
      <c r="O69" s="10"/>
      <c r="P69" s="10"/>
      <c r="Q69" s="10"/>
      <c r="R69" s="10"/>
      <c r="S69" s="10"/>
      <c r="T69" s="10"/>
      <c r="U69" s="10"/>
      <c r="V69" s="10"/>
      <c r="W69" s="10"/>
      <c r="X69" s="10"/>
      <c r="Y69" s="10"/>
      <c r="Z69" s="10"/>
      <c r="AA69" s="10"/>
      <c r="AB69" s="10"/>
      <c r="AC69" s="10"/>
      <c r="AD69" s="10"/>
      <c r="AE69" s="10"/>
      <c r="AF69" s="10"/>
      <c r="AG69" s="10"/>
      <c r="AH69" s="10"/>
      <c r="AI69" s="10"/>
    </row>
    <row r="70" spans="1:35" s="4" customFormat="1" ht="15" customHeight="1" x14ac:dyDescent="0.25">
      <c r="A70" s="10"/>
      <c r="B70" s="104"/>
      <c r="C70" s="105"/>
      <c r="D70" s="105"/>
      <c r="E70" s="10"/>
      <c r="F70" s="11"/>
      <c r="G70" s="61"/>
      <c r="H70" s="61"/>
      <c r="I70" s="61"/>
      <c r="J70" s="61"/>
      <c r="K70" s="61"/>
      <c r="L70" s="230"/>
      <c r="M70" s="235"/>
      <c r="N70" s="10"/>
      <c r="O70" s="10"/>
      <c r="P70" s="10"/>
      <c r="Q70" s="10"/>
      <c r="R70" s="10"/>
      <c r="S70" s="10"/>
      <c r="T70" s="10"/>
      <c r="U70" s="10"/>
      <c r="V70" s="10"/>
      <c r="W70" s="10"/>
      <c r="X70" s="10"/>
      <c r="Y70" s="10"/>
      <c r="Z70" s="10"/>
      <c r="AA70" s="10"/>
      <c r="AB70" s="10"/>
      <c r="AC70" s="10"/>
      <c r="AD70" s="10"/>
      <c r="AE70" s="10"/>
      <c r="AF70" s="10"/>
      <c r="AG70" s="10"/>
      <c r="AH70" s="10"/>
      <c r="AI70" s="10"/>
    </row>
    <row r="71" spans="1:35" s="4" customFormat="1" ht="15" customHeight="1" x14ac:dyDescent="0.25">
      <c r="A71" s="10"/>
      <c r="B71" s="104"/>
      <c r="C71" s="105"/>
      <c r="D71" s="105"/>
      <c r="E71" s="10"/>
      <c r="F71" s="11"/>
      <c r="G71" s="61"/>
      <c r="H71" s="61"/>
      <c r="I71" s="61"/>
      <c r="J71" s="61"/>
      <c r="K71" s="61"/>
      <c r="L71" s="230"/>
      <c r="M71" s="235"/>
      <c r="N71" s="10"/>
      <c r="O71" s="10"/>
      <c r="P71" s="10"/>
      <c r="Q71" s="10"/>
      <c r="R71" s="10"/>
      <c r="S71" s="10"/>
      <c r="T71" s="10"/>
      <c r="U71" s="10"/>
      <c r="V71" s="10"/>
      <c r="W71" s="10"/>
      <c r="X71" s="10"/>
      <c r="Y71" s="10"/>
      <c r="Z71" s="10"/>
      <c r="AA71" s="10"/>
      <c r="AB71" s="10"/>
      <c r="AC71" s="10"/>
      <c r="AD71" s="10"/>
      <c r="AE71" s="10"/>
      <c r="AF71" s="10"/>
      <c r="AG71" s="10"/>
      <c r="AH71" s="10"/>
      <c r="AI71" s="10"/>
    </row>
    <row r="72" spans="1:35" s="4" customFormat="1" ht="15" customHeight="1" x14ac:dyDescent="0.25">
      <c r="A72" s="10"/>
      <c r="B72" s="104"/>
      <c r="C72" s="105"/>
      <c r="D72" s="105"/>
      <c r="E72" s="10"/>
      <c r="F72" s="11"/>
      <c r="G72" s="61"/>
      <c r="H72" s="61"/>
      <c r="I72" s="61"/>
      <c r="J72" s="61"/>
      <c r="K72" s="61"/>
      <c r="L72" s="230"/>
      <c r="M72" s="235"/>
      <c r="N72" s="10"/>
      <c r="O72" s="10"/>
      <c r="P72" s="10"/>
      <c r="Q72" s="10"/>
      <c r="R72" s="10"/>
      <c r="S72" s="10"/>
      <c r="T72" s="10"/>
      <c r="U72" s="10"/>
      <c r="V72" s="10"/>
      <c r="W72" s="10"/>
      <c r="X72" s="10"/>
      <c r="Y72" s="10"/>
      <c r="Z72" s="10"/>
      <c r="AA72" s="10"/>
      <c r="AB72" s="10"/>
      <c r="AC72" s="10"/>
      <c r="AD72" s="10"/>
      <c r="AE72" s="10"/>
      <c r="AF72" s="10"/>
      <c r="AG72" s="10"/>
      <c r="AH72" s="10"/>
      <c r="AI72" s="10"/>
    </row>
    <row r="73" spans="1:35" s="4" customFormat="1" ht="15" customHeight="1" x14ac:dyDescent="0.25">
      <c r="A73" s="10"/>
      <c r="B73" s="104"/>
      <c r="C73" s="105"/>
      <c r="D73" s="105"/>
      <c r="E73" s="10"/>
      <c r="F73" s="11"/>
      <c r="G73" s="61"/>
      <c r="H73" s="61"/>
      <c r="I73" s="61"/>
      <c r="J73" s="61"/>
      <c r="K73" s="61"/>
      <c r="L73" s="230"/>
      <c r="M73" s="235"/>
      <c r="N73" s="10"/>
      <c r="O73" s="10"/>
      <c r="P73" s="10"/>
      <c r="Q73" s="10"/>
      <c r="R73" s="10"/>
      <c r="S73" s="10"/>
      <c r="T73" s="10"/>
      <c r="U73" s="10"/>
      <c r="V73" s="10"/>
      <c r="W73" s="10"/>
      <c r="X73" s="10"/>
      <c r="Y73" s="10"/>
      <c r="Z73" s="10"/>
      <c r="AA73" s="10"/>
      <c r="AB73" s="10"/>
      <c r="AC73" s="10"/>
      <c r="AD73" s="10"/>
      <c r="AE73" s="10"/>
      <c r="AF73" s="10"/>
      <c r="AG73" s="10"/>
      <c r="AH73" s="10"/>
      <c r="AI73" s="10"/>
    </row>
    <row r="74" spans="1:35" s="4" customFormat="1" ht="15" customHeight="1" x14ac:dyDescent="0.25">
      <c r="A74" s="10"/>
      <c r="B74" s="104"/>
      <c r="C74" s="105"/>
      <c r="D74" s="105"/>
      <c r="E74" s="10"/>
      <c r="F74" s="11"/>
      <c r="G74" s="61"/>
      <c r="H74" s="61"/>
      <c r="I74" s="61"/>
      <c r="J74" s="61"/>
      <c r="K74" s="61"/>
      <c r="L74" s="230"/>
      <c r="M74" s="235"/>
      <c r="N74" s="10"/>
      <c r="O74" s="10"/>
      <c r="P74" s="10"/>
      <c r="Q74" s="10"/>
      <c r="R74" s="10"/>
      <c r="S74" s="10"/>
      <c r="T74" s="10"/>
      <c r="U74" s="10"/>
      <c r="V74" s="10"/>
      <c r="W74" s="10"/>
      <c r="X74" s="10"/>
      <c r="Y74" s="10"/>
      <c r="Z74" s="10"/>
      <c r="AA74" s="10"/>
      <c r="AB74" s="10"/>
      <c r="AC74" s="10"/>
      <c r="AD74" s="10"/>
      <c r="AE74" s="10"/>
      <c r="AF74" s="10"/>
      <c r="AG74" s="10"/>
      <c r="AH74" s="10"/>
      <c r="AI74" s="10"/>
    </row>
    <row r="75" spans="1:35" s="4" customFormat="1" ht="15" customHeight="1" x14ac:dyDescent="0.25">
      <c r="A75" s="10"/>
      <c r="B75" s="104"/>
      <c r="C75" s="105"/>
      <c r="D75" s="105"/>
      <c r="E75" s="10"/>
      <c r="F75" s="11"/>
      <c r="G75" s="61"/>
      <c r="H75" s="61"/>
      <c r="I75" s="61"/>
      <c r="J75" s="61"/>
      <c r="K75" s="61"/>
      <c r="L75" s="230"/>
      <c r="M75" s="235"/>
      <c r="N75" s="10"/>
      <c r="O75" s="10"/>
      <c r="P75" s="10"/>
      <c r="Q75" s="10"/>
      <c r="R75" s="10"/>
      <c r="S75" s="10"/>
      <c r="T75" s="10"/>
      <c r="U75" s="10"/>
      <c r="V75" s="10"/>
      <c r="W75" s="10"/>
      <c r="X75" s="10"/>
      <c r="Y75" s="10"/>
      <c r="Z75" s="10"/>
      <c r="AA75" s="10"/>
      <c r="AB75" s="10"/>
      <c r="AC75" s="10"/>
      <c r="AD75" s="10"/>
      <c r="AE75" s="10"/>
      <c r="AF75" s="10"/>
      <c r="AG75" s="10"/>
      <c r="AH75" s="10"/>
      <c r="AI75" s="10"/>
    </row>
    <row r="76" spans="1:35" s="4" customFormat="1" ht="15" customHeight="1" x14ac:dyDescent="0.25">
      <c r="A76" s="10"/>
      <c r="B76" s="104"/>
      <c r="C76" s="105"/>
      <c r="D76" s="105"/>
      <c r="E76" s="10"/>
      <c r="F76" s="11"/>
      <c r="G76" s="61"/>
      <c r="H76" s="61"/>
      <c r="I76" s="61"/>
      <c r="J76" s="61"/>
      <c r="K76" s="61"/>
      <c r="L76" s="230"/>
      <c r="M76" s="235"/>
      <c r="N76" s="10"/>
      <c r="O76" s="10"/>
      <c r="P76" s="10"/>
      <c r="Q76" s="10"/>
      <c r="R76" s="10"/>
      <c r="S76" s="10"/>
      <c r="T76" s="10"/>
      <c r="U76" s="10"/>
      <c r="V76" s="10"/>
      <c r="W76" s="10"/>
      <c r="X76" s="10"/>
      <c r="Y76" s="10"/>
      <c r="Z76" s="10"/>
      <c r="AA76" s="10"/>
      <c r="AB76" s="10"/>
      <c r="AC76" s="10"/>
      <c r="AD76" s="10"/>
      <c r="AE76" s="10"/>
      <c r="AF76" s="10"/>
      <c r="AG76" s="10"/>
      <c r="AH76" s="10"/>
      <c r="AI76" s="10"/>
    </row>
    <row r="77" spans="1:35" s="4" customFormat="1" ht="15" customHeight="1" x14ac:dyDescent="0.25">
      <c r="A77" s="10"/>
      <c r="B77" s="104"/>
      <c r="C77" s="105"/>
      <c r="D77" s="105"/>
      <c r="E77" s="10"/>
      <c r="F77" s="11"/>
      <c r="G77" s="61"/>
      <c r="H77" s="61"/>
      <c r="I77" s="61"/>
      <c r="J77" s="61"/>
      <c r="K77" s="61"/>
      <c r="L77" s="230"/>
      <c r="M77" s="235"/>
      <c r="N77" s="10"/>
      <c r="O77" s="10"/>
      <c r="P77" s="10"/>
      <c r="Q77" s="10"/>
      <c r="R77" s="10"/>
      <c r="S77" s="10"/>
      <c r="T77" s="10"/>
      <c r="U77" s="10"/>
      <c r="V77" s="10"/>
      <c r="W77" s="10"/>
      <c r="X77" s="10"/>
      <c r="Y77" s="10"/>
      <c r="Z77" s="10"/>
      <c r="AA77" s="10"/>
      <c r="AB77" s="10"/>
      <c r="AC77" s="10"/>
      <c r="AD77" s="10"/>
      <c r="AE77" s="10"/>
      <c r="AF77" s="10"/>
      <c r="AG77" s="10"/>
      <c r="AH77" s="10"/>
      <c r="AI77" s="10"/>
    </row>
    <row r="78" spans="1:35" s="4" customFormat="1" ht="15" customHeight="1" x14ac:dyDescent="0.25">
      <c r="A78" s="10"/>
      <c r="B78" s="104"/>
      <c r="C78" s="105"/>
      <c r="D78" s="105"/>
      <c r="E78" s="10"/>
      <c r="F78" s="11"/>
      <c r="G78" s="61"/>
      <c r="H78" s="61"/>
      <c r="I78" s="61"/>
      <c r="J78" s="61"/>
      <c r="K78" s="61"/>
      <c r="L78" s="230"/>
      <c r="M78" s="235"/>
      <c r="N78" s="10"/>
      <c r="O78" s="10"/>
      <c r="P78" s="10"/>
      <c r="Q78" s="10"/>
      <c r="R78" s="10"/>
      <c r="S78" s="10"/>
      <c r="T78" s="10"/>
      <c r="U78" s="10"/>
      <c r="V78" s="10"/>
      <c r="W78" s="10"/>
      <c r="X78" s="10"/>
      <c r="Y78" s="10"/>
      <c r="Z78" s="10"/>
      <c r="AA78" s="10"/>
      <c r="AB78" s="10"/>
      <c r="AC78" s="10"/>
      <c r="AD78" s="10"/>
      <c r="AE78" s="10"/>
      <c r="AF78" s="10"/>
      <c r="AG78" s="10"/>
      <c r="AH78" s="10"/>
      <c r="AI78" s="10"/>
    </row>
    <row r="79" spans="1:35" s="4" customFormat="1" ht="15" customHeight="1" x14ac:dyDescent="0.25">
      <c r="A79" s="10"/>
      <c r="B79" s="104"/>
      <c r="C79" s="105"/>
      <c r="D79" s="105"/>
      <c r="E79" s="10"/>
      <c r="F79" s="11"/>
      <c r="G79" s="61"/>
      <c r="H79" s="61"/>
      <c r="I79" s="61"/>
      <c r="J79" s="61"/>
      <c r="K79" s="61"/>
      <c r="L79" s="230"/>
      <c r="M79" s="235"/>
      <c r="N79" s="10"/>
      <c r="O79" s="10"/>
      <c r="P79" s="10"/>
      <c r="Q79" s="10"/>
      <c r="R79" s="10"/>
      <c r="S79" s="10"/>
      <c r="T79" s="10"/>
      <c r="U79" s="10"/>
      <c r="V79" s="10"/>
      <c r="W79" s="10"/>
      <c r="X79" s="10"/>
      <c r="Y79" s="10"/>
      <c r="Z79" s="10"/>
      <c r="AA79" s="10"/>
      <c r="AB79" s="10"/>
      <c r="AC79" s="10"/>
      <c r="AD79" s="10"/>
      <c r="AE79" s="10"/>
      <c r="AF79" s="10"/>
      <c r="AG79" s="10"/>
      <c r="AH79" s="10"/>
      <c r="AI79" s="10"/>
    </row>
    <row r="80" spans="1:35" s="4" customFormat="1" ht="15" customHeight="1" x14ac:dyDescent="0.25">
      <c r="A80" s="10"/>
      <c r="B80" s="104"/>
      <c r="C80" s="105"/>
      <c r="D80" s="105"/>
      <c r="E80" s="10"/>
      <c r="F80" s="11"/>
      <c r="G80" s="61"/>
      <c r="H80" s="61"/>
      <c r="I80" s="61"/>
      <c r="J80" s="61"/>
      <c r="K80" s="61"/>
      <c r="L80" s="230"/>
      <c r="M80" s="235"/>
      <c r="N80" s="10"/>
      <c r="O80" s="10"/>
      <c r="P80" s="10"/>
      <c r="Q80" s="10"/>
      <c r="R80" s="10"/>
      <c r="S80" s="10"/>
      <c r="T80" s="10"/>
      <c r="U80" s="10"/>
      <c r="V80" s="10"/>
      <c r="W80" s="10"/>
      <c r="X80" s="10"/>
      <c r="Y80" s="10"/>
      <c r="Z80" s="10"/>
      <c r="AA80" s="10"/>
      <c r="AB80" s="10"/>
      <c r="AC80" s="10"/>
      <c r="AD80" s="10"/>
      <c r="AE80" s="10"/>
      <c r="AF80" s="10"/>
      <c r="AG80" s="10"/>
      <c r="AH80" s="10"/>
      <c r="AI80" s="10"/>
    </row>
    <row r="81" spans="1:35" s="4" customFormat="1" ht="15" customHeight="1" x14ac:dyDescent="0.25">
      <c r="A81" s="10"/>
      <c r="B81" s="104"/>
      <c r="C81" s="105"/>
      <c r="D81" s="105"/>
      <c r="E81" s="10"/>
      <c r="F81" s="11"/>
      <c r="G81" s="61"/>
      <c r="H81" s="61"/>
      <c r="I81" s="61"/>
      <c r="J81" s="61"/>
      <c r="K81" s="61"/>
      <c r="L81" s="230"/>
      <c r="M81" s="235"/>
      <c r="N81" s="10"/>
      <c r="O81" s="10"/>
      <c r="P81" s="10"/>
      <c r="Q81" s="10"/>
      <c r="R81" s="10"/>
      <c r="S81" s="10"/>
      <c r="T81" s="10"/>
      <c r="U81" s="10"/>
      <c r="V81" s="10"/>
      <c r="W81" s="10"/>
      <c r="X81" s="10"/>
      <c r="Y81" s="10"/>
      <c r="Z81" s="10"/>
      <c r="AA81" s="10"/>
      <c r="AB81" s="10"/>
      <c r="AC81" s="10"/>
      <c r="AD81" s="10"/>
      <c r="AE81" s="10"/>
      <c r="AF81" s="10"/>
      <c r="AG81" s="10"/>
      <c r="AH81" s="10"/>
      <c r="AI81" s="10"/>
    </row>
    <row r="82" spans="1:35" s="4" customFormat="1" ht="15" customHeight="1" x14ac:dyDescent="0.25">
      <c r="A82" s="10"/>
      <c r="B82" s="81"/>
      <c r="C82" s="82"/>
      <c r="D82" s="82"/>
      <c r="E82" s="10"/>
      <c r="F82" s="11"/>
      <c r="G82" s="61"/>
      <c r="H82" s="61"/>
      <c r="I82" s="61"/>
      <c r="J82" s="61"/>
      <c r="K82" s="61"/>
      <c r="L82" s="230"/>
      <c r="M82" s="235"/>
      <c r="N82" s="10"/>
      <c r="O82" s="10"/>
      <c r="P82" s="10"/>
      <c r="Q82" s="10"/>
      <c r="R82" s="10"/>
      <c r="S82" s="10"/>
      <c r="T82" s="10"/>
      <c r="U82" s="10"/>
      <c r="V82" s="10"/>
      <c r="W82" s="10"/>
      <c r="X82" s="10"/>
      <c r="Y82" s="10"/>
      <c r="Z82" s="10"/>
      <c r="AA82" s="10"/>
      <c r="AB82" s="10"/>
      <c r="AC82" s="10"/>
      <c r="AD82" s="10"/>
      <c r="AE82" s="10"/>
      <c r="AF82" s="10"/>
      <c r="AG82" s="10"/>
      <c r="AH82" s="10"/>
      <c r="AI82" s="10"/>
    </row>
    <row r="83" spans="1:35" x14ac:dyDescent="0.25">
      <c r="A83" s="10"/>
      <c r="B83" s="60"/>
      <c r="C83" s="315"/>
      <c r="D83" s="315"/>
      <c r="E83" s="10"/>
      <c r="F83" s="11"/>
      <c r="G83" s="11"/>
      <c r="H83" s="11"/>
      <c r="I83" s="11"/>
      <c r="J83" s="12"/>
      <c r="K83" s="13"/>
      <c r="L83" s="230"/>
      <c r="M83" s="235"/>
      <c r="N83" s="10"/>
      <c r="O83" s="10"/>
      <c r="P83" s="10"/>
      <c r="Q83" s="10"/>
      <c r="R83" s="10"/>
      <c r="S83" s="10"/>
      <c r="T83" s="10"/>
      <c r="U83" s="10"/>
      <c r="V83" s="10"/>
      <c r="W83" s="10"/>
      <c r="X83" s="10"/>
      <c r="Y83" s="10"/>
      <c r="Z83" s="10"/>
      <c r="AA83" s="10"/>
      <c r="AB83" s="10"/>
      <c r="AC83" s="10"/>
      <c r="AD83" s="10"/>
      <c r="AE83" s="10"/>
      <c r="AF83" s="10"/>
      <c r="AG83" s="10"/>
      <c r="AH83" s="10"/>
      <c r="AI83" s="10"/>
    </row>
    <row r="84" spans="1:35" s="4" customFormat="1" ht="15" customHeight="1" x14ac:dyDescent="0.25">
      <c r="A84" s="10"/>
      <c r="B84" s="62"/>
      <c r="C84" s="62"/>
      <c r="D84" s="62"/>
      <c r="E84" s="62"/>
      <c r="F84" s="41"/>
      <c r="G84" s="63"/>
      <c r="H84" s="63"/>
      <c r="I84" s="63"/>
      <c r="J84" s="63"/>
      <c r="K84" s="62"/>
      <c r="L84" s="230"/>
      <c r="M84" s="235"/>
      <c r="N84" s="10"/>
      <c r="O84" s="10"/>
      <c r="P84" s="10"/>
      <c r="Q84" s="10"/>
      <c r="R84" s="10"/>
      <c r="S84" s="10"/>
      <c r="T84" s="10"/>
      <c r="U84" s="10"/>
      <c r="V84" s="10"/>
      <c r="W84" s="10"/>
      <c r="X84" s="10"/>
      <c r="Y84" s="10"/>
      <c r="Z84" s="10"/>
      <c r="AA84" s="10"/>
      <c r="AB84" s="10"/>
      <c r="AC84" s="10"/>
      <c r="AD84" s="10"/>
      <c r="AE84" s="10"/>
      <c r="AF84" s="10"/>
      <c r="AG84" s="10"/>
      <c r="AH84" s="10"/>
      <c r="AI84" s="10"/>
    </row>
    <row r="85" spans="1:35" s="4" customFormat="1" ht="15" customHeight="1" x14ac:dyDescent="0.25">
      <c r="A85" s="10"/>
      <c r="B85" s="226" t="s">
        <v>47</v>
      </c>
      <c r="C85" s="226"/>
      <c r="D85" s="62"/>
      <c r="E85" s="62"/>
      <c r="F85" s="87"/>
      <c r="G85" s="246" t="s">
        <v>65</v>
      </c>
      <c r="H85" s="247"/>
      <c r="I85" s="247"/>
      <c r="J85" s="247"/>
      <c r="K85" s="86"/>
      <c r="L85" s="230"/>
      <c r="M85" s="235"/>
      <c r="N85" s="10"/>
      <c r="O85" s="10"/>
      <c r="P85" s="10"/>
      <c r="Q85" s="10"/>
      <c r="R85" s="10"/>
      <c r="S85" s="10"/>
      <c r="T85" s="10"/>
      <c r="U85" s="10"/>
      <c r="V85" s="10"/>
      <c r="W85" s="10"/>
      <c r="X85" s="10"/>
      <c r="Y85" s="10"/>
      <c r="Z85" s="10"/>
      <c r="AA85" s="10"/>
      <c r="AB85" s="10"/>
      <c r="AC85" s="10"/>
      <c r="AD85" s="10"/>
      <c r="AE85" s="10"/>
      <c r="AF85" s="10"/>
      <c r="AG85" s="10"/>
      <c r="AH85" s="10"/>
      <c r="AI85" s="10"/>
    </row>
    <row r="86" spans="1:35" s="4" customFormat="1" ht="15" customHeight="1" x14ac:dyDescent="0.25">
      <c r="A86" s="10"/>
      <c r="B86" s="88" t="s">
        <v>48</v>
      </c>
      <c r="C86" s="220" t="s">
        <v>49</v>
      </c>
      <c r="D86" s="86"/>
      <c r="E86" s="86"/>
      <c r="F86" s="87"/>
      <c r="G86" s="248" t="s">
        <v>66</v>
      </c>
      <c r="H86" s="248"/>
      <c r="I86" s="248"/>
      <c r="J86" s="248"/>
      <c r="K86" s="248"/>
      <c r="L86" s="230"/>
      <c r="M86" s="235"/>
      <c r="N86" s="10"/>
      <c r="O86" s="10"/>
      <c r="P86" s="10"/>
      <c r="Q86" s="10"/>
      <c r="R86" s="10"/>
      <c r="S86" s="10"/>
      <c r="T86" s="10"/>
      <c r="U86" s="10"/>
      <c r="V86" s="10"/>
      <c r="W86" s="10"/>
      <c r="X86" s="10"/>
      <c r="Y86" s="10"/>
      <c r="Z86" s="10"/>
      <c r="AA86" s="10"/>
      <c r="AB86" s="10"/>
      <c r="AC86" s="10"/>
      <c r="AD86" s="10"/>
      <c r="AE86" s="10"/>
      <c r="AF86" s="10"/>
      <c r="AG86" s="10"/>
      <c r="AH86" s="10"/>
      <c r="AI86" s="10"/>
    </row>
    <row r="87" spans="1:35" ht="15" customHeight="1" x14ac:dyDescent="0.25">
      <c r="A87" s="10"/>
      <c r="B87" s="88" t="s">
        <v>45</v>
      </c>
      <c r="C87" s="114">
        <v>35225</v>
      </c>
      <c r="D87" s="220"/>
      <c r="E87" s="220"/>
      <c r="F87" s="87"/>
      <c r="G87" s="248" t="s">
        <v>67</v>
      </c>
      <c r="H87" s="248"/>
      <c r="I87" s="248"/>
      <c r="J87" s="248"/>
      <c r="K87" s="248"/>
      <c r="L87" s="230"/>
      <c r="M87" s="235"/>
      <c r="N87" s="10"/>
      <c r="O87" s="10"/>
      <c r="P87" s="10"/>
      <c r="Q87" s="10"/>
      <c r="R87" s="10"/>
      <c r="S87" s="10"/>
      <c r="T87" s="10"/>
      <c r="U87" s="10"/>
      <c r="V87" s="10"/>
      <c r="W87" s="10"/>
      <c r="X87" s="10"/>
      <c r="Y87" s="10"/>
      <c r="Z87" s="10"/>
      <c r="AA87" s="10"/>
      <c r="AB87" s="10"/>
      <c r="AC87" s="10"/>
      <c r="AD87" s="10"/>
      <c r="AE87" s="10"/>
      <c r="AF87" s="10"/>
      <c r="AG87" s="10"/>
      <c r="AH87" s="10"/>
      <c r="AI87" s="10"/>
    </row>
    <row r="88" spans="1:35" ht="15" customHeight="1" x14ac:dyDescent="0.25">
      <c r="A88" s="10"/>
      <c r="B88" s="89" t="s">
        <v>102</v>
      </c>
      <c r="C88" s="221"/>
      <c r="D88" s="88"/>
      <c r="E88" s="88"/>
      <c r="F88" s="91"/>
      <c r="G88" s="91"/>
      <c r="H88" s="91"/>
      <c r="I88" s="91"/>
      <c r="J88" s="92"/>
      <c r="K88" s="93"/>
      <c r="L88" s="230"/>
      <c r="M88" s="235"/>
      <c r="N88" s="10"/>
      <c r="O88" s="10"/>
      <c r="P88" s="10"/>
      <c r="Q88" s="10"/>
      <c r="R88" s="10"/>
      <c r="S88" s="10"/>
      <c r="T88" s="10"/>
      <c r="U88" s="10"/>
      <c r="V88" s="10"/>
      <c r="W88" s="10"/>
      <c r="X88" s="10"/>
      <c r="Y88" s="10"/>
      <c r="Z88" s="10"/>
      <c r="AA88" s="10"/>
      <c r="AB88" s="10"/>
      <c r="AC88" s="10"/>
      <c r="AD88" s="10"/>
      <c r="AE88" s="10"/>
      <c r="AF88" s="10"/>
      <c r="AG88" s="10"/>
      <c r="AH88" s="10"/>
      <c r="AI88" s="10"/>
    </row>
    <row r="89" spans="1:35" x14ac:dyDescent="0.25">
      <c r="A89" s="10"/>
      <c r="B89" s="104"/>
      <c r="C89" s="222"/>
      <c r="D89" s="221"/>
      <c r="E89" s="90"/>
      <c r="F89" s="11"/>
      <c r="G89" s="11"/>
      <c r="H89" s="11"/>
      <c r="I89" s="11"/>
      <c r="J89" s="12"/>
      <c r="K89" s="13"/>
      <c r="L89" s="230"/>
      <c r="M89" s="235"/>
      <c r="N89" s="10"/>
      <c r="O89" s="10"/>
      <c r="P89" s="10"/>
      <c r="Q89" s="10"/>
      <c r="R89" s="10"/>
      <c r="S89" s="10"/>
      <c r="T89" s="10"/>
      <c r="U89" s="10"/>
      <c r="V89" s="10"/>
      <c r="W89" s="10"/>
      <c r="X89" s="10"/>
      <c r="Y89" s="10"/>
      <c r="Z89" s="10"/>
      <c r="AA89" s="10"/>
      <c r="AB89" s="10"/>
      <c r="AC89" s="10"/>
      <c r="AD89" s="10"/>
      <c r="AE89" s="10"/>
      <c r="AF89" s="10"/>
      <c r="AG89" s="10"/>
      <c r="AH89" s="10"/>
      <c r="AI89" s="10"/>
    </row>
    <row r="90" spans="1:35" ht="15" customHeight="1" x14ac:dyDescent="0.25">
      <c r="A90" s="10"/>
      <c r="B90" s="104"/>
      <c r="C90" s="105"/>
      <c r="D90" s="222"/>
      <c r="E90" s="10"/>
      <c r="F90" s="11"/>
      <c r="G90" s="11"/>
      <c r="H90" s="11"/>
      <c r="I90" s="11"/>
      <c r="J90" s="12"/>
      <c r="K90" s="13"/>
      <c r="L90" s="230"/>
      <c r="M90" s="235"/>
      <c r="N90" s="10"/>
      <c r="O90" s="10"/>
      <c r="P90" s="10"/>
      <c r="Q90" s="10"/>
      <c r="R90" s="10"/>
      <c r="S90" s="10"/>
      <c r="T90" s="10"/>
      <c r="U90" s="10"/>
      <c r="V90" s="10"/>
      <c r="W90" s="10"/>
      <c r="X90" s="10"/>
      <c r="Y90" s="10"/>
      <c r="Z90" s="10"/>
      <c r="AA90" s="10"/>
      <c r="AB90" s="10"/>
      <c r="AC90" s="10"/>
      <c r="AD90" s="10"/>
      <c r="AE90" s="10"/>
      <c r="AF90" s="10"/>
      <c r="AG90" s="10"/>
      <c r="AH90" s="10"/>
      <c r="AI90" s="10"/>
    </row>
    <row r="91" spans="1:35" s="4" customFormat="1" ht="15" customHeight="1" x14ac:dyDescent="0.25">
      <c r="A91" s="10"/>
      <c r="B91" s="104"/>
      <c r="C91" s="105"/>
      <c r="D91" s="105"/>
      <c r="E91" s="10"/>
      <c r="F91" s="11"/>
      <c r="G91" s="11"/>
      <c r="H91" s="11"/>
      <c r="I91" s="11"/>
      <c r="J91" s="12"/>
      <c r="K91" s="13"/>
      <c r="L91" s="230"/>
      <c r="M91" s="235"/>
      <c r="N91" s="10"/>
      <c r="O91" s="10"/>
      <c r="P91" s="10"/>
      <c r="Q91" s="10"/>
      <c r="R91" s="10"/>
      <c r="S91" s="10"/>
      <c r="T91" s="10"/>
      <c r="U91" s="10"/>
      <c r="V91" s="10"/>
      <c r="W91" s="10"/>
      <c r="X91" s="10"/>
      <c r="Y91" s="10"/>
      <c r="Z91" s="10"/>
      <c r="AA91" s="10"/>
      <c r="AB91" s="10"/>
      <c r="AC91" s="10"/>
      <c r="AD91" s="10"/>
      <c r="AE91" s="10"/>
      <c r="AF91" s="10"/>
      <c r="AG91" s="10"/>
      <c r="AH91" s="10"/>
      <c r="AI91" s="10"/>
    </row>
    <row r="92" spans="1:35" s="4" customFormat="1" ht="15" customHeight="1" x14ac:dyDescent="0.25">
      <c r="A92" s="10"/>
      <c r="B92" s="104"/>
      <c r="C92" s="105"/>
      <c r="D92" s="105"/>
      <c r="E92" s="10"/>
      <c r="F92" s="11"/>
      <c r="G92" s="11"/>
      <c r="H92" s="11"/>
      <c r="I92" s="11"/>
      <c r="J92" s="12"/>
      <c r="K92" s="13"/>
      <c r="L92" s="230"/>
      <c r="M92" s="235"/>
      <c r="N92" s="10"/>
      <c r="O92" s="10"/>
      <c r="P92" s="10"/>
      <c r="Q92" s="10"/>
      <c r="R92" s="10"/>
      <c r="S92" s="10"/>
      <c r="T92" s="10"/>
      <c r="U92" s="10"/>
      <c r="V92" s="10"/>
      <c r="W92" s="10"/>
      <c r="X92" s="10"/>
      <c r="Y92" s="10"/>
      <c r="Z92" s="10"/>
      <c r="AA92" s="10"/>
      <c r="AB92" s="10"/>
      <c r="AC92" s="10"/>
      <c r="AD92" s="10"/>
      <c r="AE92" s="10"/>
      <c r="AF92" s="10"/>
      <c r="AG92" s="10"/>
      <c r="AH92" s="10"/>
      <c r="AI92" s="10"/>
    </row>
    <row r="93" spans="1:35" s="4" customFormat="1" ht="15" customHeight="1" x14ac:dyDescent="0.25">
      <c r="A93" s="10"/>
      <c r="B93" s="113"/>
      <c r="C93" s="112"/>
      <c r="D93" s="105"/>
      <c r="E93" s="10"/>
      <c r="F93" s="11"/>
      <c r="G93" s="11"/>
      <c r="H93" s="11"/>
      <c r="I93" s="11"/>
      <c r="J93" s="12"/>
      <c r="K93" s="13"/>
      <c r="L93" s="230"/>
      <c r="M93" s="235"/>
      <c r="N93" s="10"/>
      <c r="O93" s="10"/>
      <c r="P93" s="10"/>
      <c r="Q93" s="10"/>
      <c r="R93" s="10"/>
      <c r="S93" s="10"/>
      <c r="T93" s="10"/>
      <c r="U93" s="10"/>
      <c r="V93" s="10"/>
      <c r="W93" s="10"/>
      <c r="X93" s="10"/>
      <c r="Y93" s="10"/>
      <c r="Z93" s="10"/>
      <c r="AA93" s="10"/>
      <c r="AB93" s="10"/>
      <c r="AC93" s="10"/>
      <c r="AD93" s="10"/>
      <c r="AE93" s="10"/>
      <c r="AF93" s="10"/>
      <c r="AG93" s="10"/>
      <c r="AH93" s="10"/>
      <c r="AI93" s="10"/>
    </row>
    <row r="94" spans="1:35" s="4" customFormat="1" ht="15" customHeight="1" x14ac:dyDescent="0.25">
      <c r="A94" s="10"/>
      <c r="B94" s="62"/>
      <c r="C94" s="62"/>
      <c r="D94" s="112"/>
      <c r="E94" s="10"/>
      <c r="F94" s="11"/>
      <c r="G94" s="11"/>
      <c r="H94" s="11"/>
      <c r="I94" s="11"/>
      <c r="J94" s="12"/>
      <c r="K94" s="13"/>
      <c r="L94" s="230"/>
      <c r="M94" s="235"/>
      <c r="N94" s="10"/>
      <c r="O94" s="10"/>
      <c r="P94" s="10"/>
      <c r="Q94" s="10"/>
      <c r="R94" s="10"/>
      <c r="S94" s="10"/>
      <c r="T94" s="10"/>
      <c r="U94" s="10"/>
      <c r="V94" s="10"/>
      <c r="W94" s="10"/>
      <c r="X94" s="10"/>
      <c r="Y94" s="10"/>
      <c r="Z94" s="10"/>
      <c r="AA94" s="10"/>
      <c r="AB94" s="10"/>
      <c r="AC94" s="10"/>
      <c r="AD94" s="10"/>
      <c r="AE94" s="10"/>
      <c r="AF94" s="10"/>
      <c r="AG94" s="10"/>
      <c r="AH94" s="10"/>
      <c r="AI94" s="10"/>
    </row>
    <row r="95" spans="1:35" s="4" customFormat="1" ht="15" customHeight="1" x14ac:dyDescent="0.25">
      <c r="A95" s="10"/>
      <c r="B95" s="219"/>
      <c r="C95" s="219"/>
      <c r="D95" s="62"/>
      <c r="E95" s="62"/>
      <c r="F95" s="11"/>
      <c r="G95" s="11"/>
      <c r="H95" s="11"/>
      <c r="I95" s="11"/>
      <c r="J95" s="12"/>
      <c r="K95" s="13"/>
      <c r="L95" s="230"/>
      <c r="M95" s="235"/>
      <c r="N95" s="10"/>
      <c r="O95" s="10"/>
      <c r="P95" s="10"/>
      <c r="Q95" s="10"/>
      <c r="R95" s="10"/>
      <c r="S95" s="10"/>
      <c r="T95" s="10"/>
      <c r="U95" s="10"/>
      <c r="V95" s="10"/>
      <c r="W95" s="10"/>
      <c r="X95" s="10"/>
      <c r="Y95" s="10"/>
      <c r="Z95" s="10"/>
      <c r="AA95" s="10"/>
      <c r="AB95" s="10"/>
      <c r="AC95" s="10"/>
      <c r="AD95" s="10"/>
      <c r="AE95" s="10"/>
      <c r="AF95" s="10"/>
      <c r="AG95" s="10"/>
      <c r="AH95" s="10"/>
      <c r="AI95" s="10"/>
    </row>
    <row r="96" spans="1:35" ht="15" customHeight="1" x14ac:dyDescent="0.25">
      <c r="A96" s="10"/>
      <c r="B96" s="88"/>
      <c r="C96" s="220"/>
      <c r="D96" s="86"/>
      <c r="E96" s="86"/>
      <c r="F96" s="11"/>
      <c r="G96" s="100"/>
      <c r="H96" s="97"/>
      <c r="I96" s="10"/>
      <c r="J96" s="10"/>
      <c r="K96" s="10"/>
      <c r="L96" s="231"/>
      <c r="M96" s="231"/>
      <c r="N96" s="10"/>
      <c r="O96" s="10"/>
      <c r="P96" s="10"/>
      <c r="Q96" s="10"/>
      <c r="R96" s="10"/>
      <c r="S96" s="10"/>
      <c r="T96" s="10"/>
      <c r="U96" s="10"/>
      <c r="V96" s="10"/>
      <c r="W96" s="10"/>
      <c r="X96" s="10"/>
      <c r="Y96" s="10"/>
      <c r="Z96" s="10"/>
      <c r="AA96" s="10"/>
      <c r="AB96" s="10"/>
      <c r="AC96" s="10"/>
      <c r="AD96" s="10"/>
    </row>
    <row r="97" spans="1:35" ht="15" customHeight="1" x14ac:dyDescent="0.25">
      <c r="A97" s="10"/>
      <c r="B97" s="88"/>
      <c r="C97" s="114"/>
      <c r="D97" s="220"/>
      <c r="E97" s="220"/>
      <c r="F97" s="11"/>
      <c r="G97" s="100"/>
      <c r="H97" s="97"/>
      <c r="I97" s="10"/>
      <c r="J97" s="10"/>
      <c r="K97" s="10"/>
      <c r="L97" s="231"/>
      <c r="M97" s="231"/>
      <c r="N97" s="10"/>
      <c r="O97" s="10"/>
      <c r="P97" s="10"/>
      <c r="Q97" s="10"/>
      <c r="R97" s="10"/>
      <c r="S97" s="10"/>
      <c r="T97" s="10"/>
      <c r="U97" s="10"/>
      <c r="V97" s="10"/>
      <c r="W97" s="10"/>
      <c r="X97" s="10"/>
      <c r="Y97" s="10"/>
      <c r="Z97" s="10"/>
      <c r="AA97" s="10"/>
      <c r="AB97" s="10"/>
      <c r="AC97" s="10"/>
      <c r="AD97" s="10"/>
    </row>
    <row r="98" spans="1:35" ht="15" customHeight="1" x14ac:dyDescent="0.25">
      <c r="A98" s="10"/>
      <c r="B98" s="107"/>
      <c r="C98" s="221"/>
      <c r="D98" s="88"/>
      <c r="E98" s="88"/>
      <c r="F98" s="66"/>
      <c r="G98" s="100"/>
      <c r="H98" s="97"/>
      <c r="I98" s="10"/>
      <c r="J98" s="10"/>
      <c r="K98" s="10"/>
      <c r="L98" s="231"/>
      <c r="M98" s="231"/>
      <c r="N98" s="10"/>
      <c r="O98" s="10"/>
      <c r="P98" s="10"/>
      <c r="Q98" s="10"/>
      <c r="R98" s="10"/>
      <c r="S98" s="10"/>
      <c r="T98" s="10"/>
      <c r="U98" s="10"/>
      <c r="V98" s="10"/>
      <c r="W98" s="10"/>
      <c r="X98" s="10"/>
      <c r="Y98" s="10"/>
      <c r="Z98" s="10"/>
      <c r="AA98" s="10"/>
      <c r="AB98" s="10"/>
      <c r="AC98" s="10"/>
      <c r="AD98" s="10"/>
    </row>
    <row r="99" spans="1:35" x14ac:dyDescent="0.25">
      <c r="A99" s="10"/>
      <c r="B99" s="64"/>
      <c r="C99" s="225"/>
      <c r="D99" s="221"/>
      <c r="E99" s="90"/>
      <c r="F99" s="66"/>
      <c r="G99" s="100"/>
      <c r="H99" s="97"/>
      <c r="I99" s="10"/>
      <c r="J99" s="10"/>
      <c r="K99" s="10"/>
      <c r="L99" s="231"/>
      <c r="M99" s="231"/>
      <c r="N99" s="10"/>
      <c r="O99" s="10"/>
      <c r="P99" s="10"/>
      <c r="Q99" s="10"/>
      <c r="R99" s="10"/>
      <c r="S99" s="10"/>
      <c r="T99" s="10"/>
      <c r="U99" s="10"/>
      <c r="V99" s="10"/>
      <c r="W99" s="10"/>
      <c r="X99" s="10"/>
      <c r="Y99" s="10"/>
      <c r="Z99" s="10"/>
      <c r="AA99" s="10"/>
      <c r="AB99" s="10"/>
      <c r="AC99" s="10"/>
      <c r="AD99" s="10"/>
    </row>
    <row r="100" spans="1:35" x14ac:dyDescent="0.25">
      <c r="A100" s="10"/>
      <c r="B100" s="64"/>
      <c r="C100" s="225"/>
      <c r="D100" s="225"/>
      <c r="E100" s="65"/>
      <c r="F100" s="66"/>
      <c r="G100" s="100"/>
      <c r="H100" s="97"/>
      <c r="I100" s="10"/>
      <c r="J100" s="10"/>
      <c r="K100" s="10"/>
      <c r="L100" s="231"/>
      <c r="M100" s="231"/>
      <c r="N100" s="10"/>
      <c r="O100" s="10"/>
      <c r="P100" s="10"/>
      <c r="Q100" s="10"/>
      <c r="R100" s="10"/>
      <c r="S100" s="10"/>
      <c r="T100" s="10"/>
      <c r="U100" s="10"/>
      <c r="V100" s="10"/>
      <c r="W100" s="10"/>
      <c r="X100" s="10"/>
      <c r="Y100" s="10"/>
      <c r="Z100" s="10"/>
      <c r="AA100" s="10"/>
      <c r="AB100" s="10"/>
      <c r="AC100" s="10"/>
      <c r="AD100" s="10"/>
    </row>
    <row r="101" spans="1:35" ht="15" customHeight="1" x14ac:dyDescent="0.25">
      <c r="A101" s="10"/>
      <c r="B101" s="69"/>
      <c r="C101" s="69"/>
      <c r="D101" s="225"/>
      <c r="E101" s="65"/>
      <c r="F101" s="66"/>
      <c r="G101" s="101"/>
      <c r="H101" s="97"/>
      <c r="I101" s="10"/>
      <c r="J101" s="10"/>
      <c r="K101" s="10"/>
      <c r="L101" s="231"/>
      <c r="M101" s="231"/>
      <c r="N101" s="10"/>
      <c r="O101" s="10"/>
      <c r="P101" s="10"/>
      <c r="Q101" s="10"/>
      <c r="R101" s="10"/>
      <c r="S101" s="10"/>
      <c r="T101" s="10"/>
      <c r="U101" s="10"/>
      <c r="V101" s="10"/>
      <c r="W101" s="10"/>
      <c r="X101" s="10"/>
      <c r="Y101" s="10"/>
      <c r="Z101" s="10"/>
      <c r="AA101" s="10"/>
      <c r="AB101" s="10"/>
      <c r="AC101" s="10"/>
      <c r="AD101" s="10"/>
    </row>
    <row r="102" spans="1:35" ht="15" customHeight="1" x14ac:dyDescent="0.25">
      <c r="A102" s="10"/>
      <c r="B102" s="69"/>
      <c r="C102" s="69"/>
      <c r="D102" s="69"/>
      <c r="E102" s="69"/>
      <c r="F102" s="69"/>
      <c r="G102" s="69"/>
      <c r="H102" s="69"/>
      <c r="I102" s="69"/>
      <c r="J102" s="69"/>
      <c r="K102" s="69"/>
      <c r="L102" s="232"/>
      <c r="M102" s="235"/>
      <c r="N102" s="10"/>
      <c r="O102" s="10"/>
      <c r="P102" s="10"/>
      <c r="Q102" s="10"/>
      <c r="R102" s="10"/>
      <c r="S102" s="10"/>
      <c r="T102" s="10"/>
      <c r="U102" s="10"/>
      <c r="V102" s="10"/>
      <c r="W102" s="10"/>
      <c r="X102" s="10"/>
      <c r="Y102" s="10"/>
      <c r="Z102" s="10"/>
      <c r="AA102" s="10"/>
      <c r="AB102" s="10"/>
      <c r="AC102" s="10"/>
      <c r="AD102" s="10"/>
      <c r="AE102" s="10"/>
      <c r="AF102" s="10"/>
      <c r="AG102" s="10"/>
      <c r="AH102" s="10"/>
      <c r="AI102" s="10"/>
    </row>
    <row r="103" spans="1:35" ht="15" customHeight="1" x14ac:dyDescent="0.25">
      <c r="A103" s="10"/>
      <c r="B103" s="69"/>
      <c r="C103" s="69"/>
      <c r="D103" s="69"/>
      <c r="E103" s="69"/>
      <c r="F103" s="69"/>
      <c r="G103" s="69"/>
      <c r="H103" s="69"/>
      <c r="I103" s="69"/>
      <c r="J103" s="69"/>
      <c r="K103" s="69"/>
      <c r="L103" s="232"/>
      <c r="M103" s="235"/>
      <c r="N103" s="10"/>
      <c r="O103" s="10"/>
      <c r="P103" s="10"/>
      <c r="Q103" s="10"/>
      <c r="R103" s="10"/>
      <c r="S103" s="10"/>
      <c r="T103" s="10"/>
      <c r="U103" s="10"/>
      <c r="V103" s="10"/>
      <c r="W103" s="10"/>
      <c r="X103" s="10"/>
      <c r="Y103" s="10"/>
      <c r="Z103" s="10"/>
      <c r="AA103" s="10"/>
      <c r="AB103" s="10"/>
      <c r="AC103" s="10"/>
      <c r="AD103" s="10"/>
      <c r="AE103" s="10"/>
      <c r="AF103" s="10"/>
      <c r="AG103" s="10"/>
      <c r="AH103" s="10"/>
      <c r="AI103" s="10"/>
    </row>
    <row r="104" spans="1:35" ht="15" customHeight="1" x14ac:dyDescent="0.25">
      <c r="A104" s="10"/>
      <c r="B104" s="70"/>
      <c r="C104" s="70"/>
      <c r="D104" s="69"/>
      <c r="E104" s="69"/>
      <c r="F104" s="69"/>
      <c r="G104" s="69"/>
      <c r="H104" s="69"/>
      <c r="I104" s="69"/>
      <c r="J104" s="69"/>
      <c r="K104" s="69"/>
      <c r="L104" s="232"/>
      <c r="M104" s="235"/>
      <c r="N104" s="10"/>
      <c r="O104" s="10"/>
      <c r="P104" s="10"/>
      <c r="Q104" s="10"/>
      <c r="R104" s="10"/>
      <c r="S104" s="10"/>
      <c r="T104" s="10"/>
      <c r="U104" s="10"/>
      <c r="V104" s="10"/>
      <c r="W104" s="10"/>
      <c r="X104" s="10"/>
      <c r="Y104" s="10"/>
      <c r="Z104" s="10"/>
      <c r="AA104" s="10"/>
      <c r="AB104" s="10"/>
      <c r="AC104" s="10"/>
      <c r="AD104" s="10"/>
      <c r="AE104" s="10"/>
      <c r="AF104" s="10"/>
      <c r="AG104" s="10"/>
      <c r="AH104" s="10"/>
      <c r="AI104" s="10"/>
    </row>
    <row r="105" spans="1:35" ht="15" customHeight="1" x14ac:dyDescent="0.25">
      <c r="A105" s="10"/>
      <c r="B105" s="70"/>
      <c r="C105" s="70"/>
      <c r="D105" s="70"/>
      <c r="E105" s="70"/>
      <c r="F105" s="71"/>
      <c r="G105" s="70"/>
      <c r="H105" s="70"/>
      <c r="I105" s="70"/>
      <c r="J105" s="70"/>
      <c r="K105" s="70"/>
      <c r="L105" s="232"/>
      <c r="M105" s="235"/>
      <c r="N105" s="10"/>
      <c r="O105" s="10"/>
      <c r="P105" s="10"/>
      <c r="Q105" s="10"/>
      <c r="R105" s="10"/>
      <c r="S105" s="10"/>
      <c r="T105" s="10"/>
      <c r="U105" s="10"/>
      <c r="V105" s="10"/>
      <c r="W105" s="10"/>
      <c r="X105" s="10"/>
      <c r="Y105" s="10"/>
      <c r="Z105" s="10"/>
      <c r="AA105" s="10"/>
      <c r="AB105" s="10"/>
      <c r="AC105" s="10"/>
      <c r="AD105" s="10"/>
      <c r="AE105" s="10"/>
      <c r="AF105" s="10"/>
      <c r="AG105" s="10"/>
      <c r="AH105" s="10"/>
      <c r="AI105" s="10"/>
    </row>
    <row r="106" spans="1:35" ht="15" customHeight="1" x14ac:dyDescent="0.25">
      <c r="A106" s="10"/>
      <c r="B106" s="223"/>
      <c r="C106" s="223"/>
      <c r="D106" s="70"/>
      <c r="E106" s="70"/>
      <c r="F106" s="71"/>
      <c r="G106" s="70"/>
      <c r="H106" s="70"/>
      <c r="I106" s="70"/>
      <c r="J106" s="70"/>
      <c r="K106" s="70"/>
      <c r="L106" s="232"/>
      <c r="M106" s="235"/>
      <c r="N106" s="10"/>
      <c r="O106" s="10"/>
      <c r="P106" s="10"/>
      <c r="Q106" s="10"/>
      <c r="R106" s="10"/>
      <c r="S106" s="10"/>
      <c r="T106" s="10"/>
      <c r="U106" s="10"/>
      <c r="V106" s="10"/>
      <c r="W106" s="10"/>
      <c r="X106" s="10"/>
      <c r="Y106" s="10"/>
      <c r="Z106" s="10"/>
      <c r="AA106" s="10"/>
      <c r="AB106" s="10"/>
      <c r="AC106" s="10"/>
      <c r="AD106" s="10"/>
      <c r="AE106" s="10"/>
      <c r="AF106" s="10"/>
      <c r="AG106" s="10"/>
      <c r="AH106" s="10"/>
      <c r="AI106" s="10"/>
    </row>
    <row r="107" spans="1:35" ht="15" customHeight="1" x14ac:dyDescent="0.25">
      <c r="A107" s="10"/>
      <c r="B107" s="74"/>
      <c r="C107" s="224"/>
      <c r="D107" s="72"/>
      <c r="E107" s="72"/>
      <c r="F107" s="73"/>
      <c r="G107" s="317"/>
      <c r="H107" s="317"/>
      <c r="I107" s="317"/>
      <c r="J107" s="317"/>
      <c r="K107" s="72"/>
      <c r="L107" s="232"/>
      <c r="M107" s="235"/>
      <c r="N107" s="10"/>
      <c r="O107" s="10"/>
      <c r="P107" s="10"/>
      <c r="Q107" s="10"/>
      <c r="R107" s="10"/>
      <c r="S107" s="10"/>
      <c r="T107" s="10"/>
      <c r="U107" s="10"/>
      <c r="V107" s="10"/>
      <c r="W107" s="10"/>
      <c r="X107" s="10"/>
      <c r="Y107" s="10"/>
      <c r="Z107" s="10"/>
      <c r="AA107" s="10"/>
      <c r="AB107" s="10"/>
      <c r="AC107" s="10"/>
      <c r="AD107" s="10"/>
      <c r="AE107" s="10"/>
      <c r="AF107" s="10"/>
      <c r="AG107" s="10"/>
      <c r="AH107" s="10"/>
      <c r="AI107" s="10"/>
    </row>
    <row r="108" spans="1:35" ht="15.75" x14ac:dyDescent="0.25">
      <c r="A108" s="10"/>
      <c r="B108" s="74"/>
      <c r="C108" s="75"/>
      <c r="D108" s="224"/>
      <c r="E108" s="224"/>
      <c r="F108" s="73"/>
      <c r="G108" s="318"/>
      <c r="H108" s="318"/>
      <c r="I108" s="318"/>
      <c r="J108" s="318"/>
      <c r="K108" s="318"/>
      <c r="L108" s="232"/>
      <c r="M108" s="235"/>
      <c r="N108" s="10"/>
      <c r="O108" s="10"/>
      <c r="P108" s="10"/>
      <c r="Q108" s="10"/>
      <c r="R108" s="10"/>
      <c r="S108" s="10"/>
      <c r="T108" s="10"/>
      <c r="U108" s="10"/>
      <c r="V108" s="10"/>
      <c r="W108" s="10"/>
      <c r="X108" s="10"/>
      <c r="Y108" s="10"/>
      <c r="Z108" s="10"/>
      <c r="AA108" s="10"/>
      <c r="AB108" s="10"/>
      <c r="AC108" s="10"/>
      <c r="AD108" s="10"/>
      <c r="AE108" s="10"/>
      <c r="AF108" s="10"/>
      <c r="AG108" s="10"/>
      <c r="AH108" s="10"/>
      <c r="AI108" s="10"/>
    </row>
    <row r="109" spans="1:35" ht="15.75" x14ac:dyDescent="0.25">
      <c r="A109" s="10"/>
      <c r="B109" s="76"/>
      <c r="C109" s="77"/>
      <c r="D109" s="74"/>
      <c r="E109" s="74"/>
      <c r="F109" s="73"/>
      <c r="G109" s="318"/>
      <c r="H109" s="318"/>
      <c r="I109" s="318"/>
      <c r="J109" s="318"/>
      <c r="K109" s="318"/>
      <c r="L109" s="232"/>
      <c r="M109" s="235"/>
      <c r="N109" s="10"/>
      <c r="O109" s="10"/>
      <c r="P109" s="10"/>
      <c r="Q109" s="10"/>
      <c r="R109" s="10"/>
      <c r="S109" s="10"/>
      <c r="T109" s="10"/>
      <c r="U109" s="10"/>
      <c r="V109" s="10"/>
      <c r="W109" s="10"/>
      <c r="X109" s="10"/>
      <c r="Y109" s="10"/>
      <c r="Z109" s="10"/>
      <c r="AA109" s="10"/>
      <c r="AB109" s="10"/>
      <c r="AC109" s="10"/>
      <c r="AD109" s="10"/>
      <c r="AE109" s="10"/>
      <c r="AF109" s="10"/>
      <c r="AG109" s="10"/>
      <c r="AH109" s="10"/>
      <c r="AI109" s="10"/>
    </row>
    <row r="110" spans="1:35" ht="15.75" x14ac:dyDescent="0.25">
      <c r="A110" s="10"/>
      <c r="B110" s="64"/>
      <c r="C110" s="78"/>
      <c r="D110" s="307"/>
      <c r="E110" s="307"/>
      <c r="F110" s="73"/>
      <c r="G110" s="308"/>
      <c r="H110" s="308"/>
      <c r="I110" s="308"/>
      <c r="J110" s="308"/>
      <c r="K110" s="308"/>
      <c r="L110" s="232"/>
      <c r="M110" s="235"/>
      <c r="N110" s="10"/>
      <c r="O110" s="10"/>
      <c r="P110" s="10"/>
      <c r="Q110" s="10"/>
      <c r="R110" s="10"/>
      <c r="S110" s="10"/>
      <c r="T110" s="10"/>
      <c r="U110" s="10"/>
      <c r="V110" s="10"/>
      <c r="W110" s="10"/>
      <c r="X110" s="10"/>
      <c r="Y110" s="10"/>
      <c r="Z110" s="10"/>
      <c r="AA110" s="10"/>
      <c r="AB110" s="10"/>
      <c r="AC110" s="10"/>
      <c r="AD110" s="10"/>
      <c r="AE110" s="10"/>
      <c r="AF110" s="10"/>
      <c r="AG110" s="10"/>
      <c r="AH110" s="10"/>
      <c r="AI110" s="10"/>
    </row>
    <row r="111" spans="1:35" x14ac:dyDescent="0.25">
      <c r="A111" s="10"/>
      <c r="B111" s="64"/>
      <c r="C111" s="78"/>
      <c r="D111" s="78"/>
      <c r="E111" s="65"/>
      <c r="F111" s="66"/>
      <c r="G111" s="66"/>
      <c r="H111" s="66"/>
      <c r="I111" s="66"/>
      <c r="J111" s="67"/>
      <c r="K111" s="68"/>
      <c r="L111" s="232"/>
      <c r="M111" s="235"/>
      <c r="N111" s="10"/>
      <c r="O111" s="10"/>
      <c r="P111" s="10"/>
      <c r="Q111" s="10"/>
      <c r="R111" s="10"/>
      <c r="S111" s="10"/>
      <c r="T111" s="10"/>
      <c r="U111" s="10"/>
      <c r="V111" s="10"/>
      <c r="W111" s="10"/>
      <c r="X111" s="10"/>
      <c r="Y111" s="10"/>
      <c r="Z111" s="10"/>
      <c r="AA111" s="10"/>
      <c r="AB111" s="10"/>
      <c r="AC111" s="10"/>
      <c r="AD111" s="10"/>
      <c r="AE111" s="10"/>
      <c r="AF111" s="10"/>
      <c r="AG111" s="10"/>
      <c r="AH111" s="10"/>
      <c r="AI111" s="10"/>
    </row>
    <row r="112" spans="1:35" x14ac:dyDescent="0.25">
      <c r="A112" s="10"/>
      <c r="B112" s="64"/>
      <c r="C112" s="78"/>
      <c r="D112" s="78"/>
      <c r="E112" s="65"/>
      <c r="F112" s="66"/>
      <c r="G112" s="66"/>
      <c r="H112" s="66"/>
      <c r="I112" s="66"/>
      <c r="J112" s="67"/>
      <c r="K112" s="68"/>
      <c r="L112" s="232"/>
      <c r="M112" s="235"/>
      <c r="N112" s="10"/>
      <c r="O112" s="10"/>
      <c r="P112" s="10"/>
      <c r="Q112" s="10"/>
      <c r="R112" s="10"/>
      <c r="S112" s="10"/>
      <c r="T112" s="10"/>
      <c r="U112" s="10"/>
      <c r="V112" s="10"/>
      <c r="W112" s="10"/>
      <c r="X112" s="10"/>
      <c r="Y112" s="10"/>
      <c r="Z112" s="10"/>
      <c r="AA112" s="10"/>
      <c r="AB112" s="10"/>
      <c r="AC112" s="10"/>
      <c r="AD112" s="10"/>
      <c r="AE112" s="10"/>
      <c r="AF112" s="10"/>
      <c r="AG112" s="10"/>
      <c r="AH112" s="10"/>
      <c r="AI112" s="10"/>
    </row>
    <row r="113" spans="1:35" x14ac:dyDescent="0.25">
      <c r="A113" s="10"/>
      <c r="B113" s="64"/>
      <c r="C113" s="78"/>
      <c r="D113" s="78"/>
      <c r="E113" s="65"/>
      <c r="F113" s="66"/>
      <c r="G113" s="66"/>
      <c r="H113" s="66"/>
      <c r="I113" s="66"/>
      <c r="J113" s="67"/>
      <c r="K113" s="68"/>
      <c r="L113" s="232"/>
      <c r="M113" s="235"/>
      <c r="N113" s="10"/>
      <c r="O113" s="10"/>
      <c r="P113" s="10"/>
      <c r="Q113" s="10"/>
      <c r="R113" s="10"/>
      <c r="S113" s="10"/>
      <c r="T113" s="10"/>
      <c r="U113" s="10"/>
      <c r="V113" s="10"/>
      <c r="W113" s="10"/>
      <c r="X113" s="10"/>
      <c r="Y113" s="10"/>
      <c r="Z113" s="10"/>
      <c r="AA113" s="10"/>
      <c r="AB113" s="10"/>
      <c r="AC113" s="10"/>
      <c r="AD113" s="10"/>
      <c r="AE113" s="10"/>
      <c r="AF113" s="10"/>
      <c r="AG113" s="10"/>
      <c r="AH113" s="10"/>
      <c r="AI113" s="10"/>
    </row>
    <row r="114" spans="1:35" x14ac:dyDescent="0.25">
      <c r="A114" s="10"/>
      <c r="B114" s="6"/>
      <c r="C114" s="9"/>
      <c r="D114" s="78"/>
      <c r="E114" s="65"/>
      <c r="F114" s="66"/>
      <c r="G114" s="66"/>
      <c r="H114" s="66"/>
      <c r="I114" s="66"/>
      <c r="J114" s="67"/>
      <c r="K114" s="68"/>
      <c r="L114" s="232"/>
      <c r="M114" s="235"/>
      <c r="N114" s="10"/>
      <c r="O114" s="10"/>
      <c r="P114" s="10"/>
      <c r="Q114" s="10"/>
      <c r="R114" s="10"/>
      <c r="S114" s="10"/>
      <c r="T114" s="10"/>
      <c r="U114" s="10"/>
      <c r="V114" s="10"/>
      <c r="W114" s="10"/>
      <c r="X114" s="10"/>
      <c r="Y114" s="10"/>
      <c r="Z114" s="10"/>
      <c r="AA114" s="10"/>
      <c r="AB114" s="10"/>
      <c r="AC114" s="10"/>
      <c r="AD114" s="10"/>
      <c r="AE114" s="10"/>
      <c r="AF114" s="10"/>
      <c r="AG114" s="10"/>
      <c r="AH114" s="10"/>
      <c r="AI114" s="10"/>
    </row>
    <row r="115" spans="1:35" x14ac:dyDescent="0.25">
      <c r="A115" s="10"/>
      <c r="B115" s="6"/>
      <c r="C115" s="9"/>
      <c r="D115" s="9"/>
      <c r="E115" s="10"/>
      <c r="F115" s="11"/>
      <c r="G115" s="11"/>
      <c r="H115" s="11"/>
      <c r="I115" s="11"/>
      <c r="J115" s="12"/>
      <c r="K115" s="13"/>
      <c r="L115" s="232"/>
      <c r="M115" s="235"/>
      <c r="N115" s="10"/>
      <c r="O115" s="10"/>
      <c r="P115" s="10"/>
      <c r="Q115" s="10"/>
      <c r="R115" s="10"/>
      <c r="S115" s="10"/>
      <c r="T115" s="10"/>
      <c r="U115" s="10"/>
      <c r="V115" s="10"/>
      <c r="W115" s="10"/>
      <c r="X115" s="10"/>
      <c r="Y115" s="10"/>
      <c r="Z115" s="10"/>
      <c r="AA115" s="10"/>
      <c r="AB115" s="10"/>
      <c r="AC115" s="10"/>
      <c r="AD115" s="10"/>
      <c r="AE115" s="10"/>
      <c r="AF115" s="10"/>
      <c r="AG115" s="10"/>
      <c r="AH115" s="10"/>
      <c r="AI115" s="10"/>
    </row>
    <row r="116" spans="1:35" x14ac:dyDescent="0.25">
      <c r="A116" s="10"/>
      <c r="B116" s="6"/>
      <c r="C116" s="9"/>
      <c r="D116" s="9"/>
      <c r="E116" s="10"/>
      <c r="F116" s="11"/>
      <c r="G116" s="11"/>
      <c r="H116" s="11"/>
      <c r="I116" s="11"/>
      <c r="J116" s="12"/>
      <c r="K116" s="13"/>
      <c r="L116" s="232"/>
      <c r="M116" s="235"/>
      <c r="N116" s="10"/>
      <c r="O116" s="10"/>
      <c r="P116" s="10"/>
      <c r="Q116" s="10"/>
      <c r="R116" s="10"/>
      <c r="S116" s="10"/>
      <c r="T116" s="10"/>
      <c r="U116" s="10"/>
      <c r="V116" s="10"/>
      <c r="W116" s="10"/>
      <c r="X116" s="10"/>
      <c r="Y116" s="10"/>
      <c r="Z116" s="10"/>
      <c r="AA116" s="10"/>
      <c r="AB116" s="10"/>
      <c r="AC116" s="10"/>
      <c r="AD116" s="10"/>
      <c r="AE116" s="10"/>
      <c r="AF116" s="10"/>
      <c r="AG116" s="10"/>
      <c r="AH116" s="10"/>
      <c r="AI116" s="10"/>
    </row>
    <row r="117" spans="1:35" x14ac:dyDescent="0.25">
      <c r="A117" s="10"/>
      <c r="B117" s="6"/>
      <c r="C117" s="9"/>
      <c r="D117" s="9"/>
      <c r="E117" s="10"/>
      <c r="F117" s="11"/>
      <c r="G117" s="11"/>
      <c r="H117" s="11"/>
      <c r="I117" s="11"/>
      <c r="J117" s="12"/>
      <c r="K117" s="13"/>
      <c r="L117" s="232"/>
      <c r="M117" s="235"/>
      <c r="N117" s="10"/>
      <c r="O117" s="10"/>
      <c r="P117" s="10"/>
      <c r="Q117" s="10"/>
      <c r="R117" s="10"/>
      <c r="S117" s="10"/>
      <c r="T117" s="10"/>
      <c r="U117" s="10"/>
      <c r="V117" s="10"/>
      <c r="W117" s="10"/>
      <c r="X117" s="10"/>
      <c r="Y117" s="10"/>
      <c r="Z117" s="10"/>
      <c r="AA117" s="10"/>
      <c r="AB117" s="10"/>
      <c r="AC117" s="10"/>
      <c r="AD117" s="10"/>
      <c r="AE117" s="10"/>
      <c r="AF117" s="10"/>
      <c r="AG117" s="10"/>
      <c r="AH117" s="10"/>
      <c r="AI117" s="10"/>
    </row>
    <row r="118" spans="1:35" x14ac:dyDescent="0.25">
      <c r="A118" s="10"/>
      <c r="B118" s="6"/>
      <c r="C118" s="9"/>
      <c r="D118" s="9"/>
      <c r="E118" s="10"/>
      <c r="F118" s="11"/>
      <c r="G118" s="11"/>
      <c r="H118" s="11"/>
      <c r="I118" s="11"/>
      <c r="J118" s="12"/>
      <c r="K118" s="13"/>
      <c r="L118" s="230"/>
      <c r="M118" s="235"/>
      <c r="N118" s="10"/>
      <c r="O118" s="10"/>
      <c r="P118" s="10"/>
      <c r="Q118" s="10"/>
      <c r="R118" s="10"/>
      <c r="S118" s="10"/>
      <c r="T118" s="10"/>
      <c r="U118" s="10"/>
      <c r="V118" s="10"/>
      <c r="W118" s="10"/>
      <c r="X118" s="10"/>
      <c r="Y118" s="10"/>
      <c r="Z118" s="10"/>
      <c r="AA118" s="10"/>
      <c r="AB118" s="10"/>
      <c r="AC118" s="10"/>
      <c r="AD118" s="10"/>
      <c r="AE118" s="10"/>
      <c r="AF118" s="10"/>
      <c r="AG118" s="10"/>
      <c r="AH118" s="10"/>
      <c r="AI118" s="10"/>
    </row>
    <row r="119" spans="1:35" x14ac:dyDescent="0.25">
      <c r="A119" s="10"/>
      <c r="B119" s="6"/>
      <c r="C119" s="9"/>
      <c r="D119" s="9"/>
      <c r="E119" s="10"/>
      <c r="F119" s="11"/>
      <c r="G119" s="11"/>
      <c r="H119" s="11"/>
      <c r="I119" s="11"/>
      <c r="J119" s="12"/>
      <c r="K119" s="13"/>
      <c r="L119" s="230"/>
      <c r="M119" s="235"/>
      <c r="N119" s="10"/>
      <c r="O119" s="10"/>
      <c r="P119" s="10"/>
      <c r="Q119" s="10"/>
      <c r="R119" s="10"/>
      <c r="S119" s="10"/>
      <c r="T119" s="10"/>
      <c r="U119" s="10"/>
      <c r="V119" s="10"/>
      <c r="W119" s="10"/>
      <c r="X119" s="10"/>
      <c r="Y119" s="10"/>
      <c r="Z119" s="10"/>
      <c r="AA119" s="10"/>
      <c r="AB119" s="10"/>
      <c r="AC119" s="10"/>
      <c r="AD119" s="10"/>
      <c r="AE119" s="10"/>
      <c r="AF119" s="10"/>
      <c r="AG119" s="10"/>
      <c r="AH119" s="10"/>
      <c r="AI119" s="10"/>
    </row>
    <row r="120" spans="1:35" x14ac:dyDescent="0.25">
      <c r="A120" s="10"/>
      <c r="B120" s="6"/>
      <c r="C120" s="9"/>
      <c r="D120" s="9"/>
      <c r="E120" s="10"/>
      <c r="F120" s="11"/>
      <c r="G120" s="11"/>
      <c r="H120" s="11"/>
      <c r="I120" s="11"/>
      <c r="J120" s="12"/>
      <c r="K120" s="13"/>
      <c r="L120" s="230"/>
      <c r="M120" s="235"/>
      <c r="N120" s="10"/>
      <c r="O120" s="10"/>
      <c r="P120" s="10"/>
      <c r="Q120" s="10"/>
      <c r="R120" s="10"/>
      <c r="S120" s="10"/>
      <c r="T120" s="10"/>
      <c r="U120" s="10"/>
      <c r="V120" s="10"/>
      <c r="W120" s="10"/>
      <c r="X120" s="10"/>
      <c r="Y120" s="10"/>
      <c r="Z120" s="10"/>
      <c r="AA120" s="10"/>
      <c r="AB120" s="10"/>
      <c r="AC120" s="10"/>
      <c r="AD120" s="10"/>
      <c r="AE120" s="10"/>
      <c r="AF120" s="10"/>
      <c r="AG120" s="10"/>
      <c r="AH120" s="10"/>
      <c r="AI120" s="10"/>
    </row>
    <row r="121" spans="1:35" x14ac:dyDescent="0.25">
      <c r="A121" s="10"/>
      <c r="B121" s="6"/>
      <c r="C121" s="9"/>
      <c r="D121" s="9"/>
      <c r="E121" s="10"/>
      <c r="F121" s="11"/>
      <c r="G121" s="11"/>
      <c r="H121" s="11"/>
      <c r="I121" s="11"/>
      <c r="J121" s="12"/>
      <c r="K121" s="13"/>
      <c r="L121" s="230"/>
      <c r="M121" s="235"/>
      <c r="N121" s="10"/>
      <c r="O121" s="10"/>
      <c r="P121" s="10"/>
      <c r="Q121" s="10"/>
      <c r="R121" s="10"/>
      <c r="S121" s="10"/>
      <c r="T121" s="10"/>
      <c r="U121" s="10"/>
      <c r="V121" s="10"/>
      <c r="W121" s="10"/>
      <c r="X121" s="10"/>
      <c r="Y121" s="10"/>
      <c r="Z121" s="10"/>
      <c r="AA121" s="10"/>
      <c r="AB121" s="10"/>
      <c r="AC121" s="10"/>
      <c r="AD121" s="10"/>
      <c r="AE121" s="10"/>
      <c r="AF121" s="10"/>
      <c r="AG121" s="10"/>
      <c r="AH121" s="10"/>
      <c r="AI121" s="10"/>
    </row>
    <row r="122" spans="1:35" x14ac:dyDescent="0.25">
      <c r="A122" s="10"/>
      <c r="B122" s="6"/>
      <c r="C122" s="9"/>
      <c r="D122" s="9"/>
      <c r="E122" s="10"/>
      <c r="F122" s="11"/>
      <c r="G122" s="11"/>
      <c r="H122" s="11"/>
      <c r="I122" s="11"/>
      <c r="J122" s="12"/>
      <c r="K122" s="13"/>
      <c r="L122" s="230"/>
      <c r="M122" s="235"/>
      <c r="N122" s="10"/>
      <c r="O122" s="10"/>
      <c r="P122" s="10"/>
      <c r="Q122" s="10"/>
      <c r="R122" s="10"/>
      <c r="S122" s="10"/>
      <c r="T122" s="10"/>
      <c r="U122" s="10"/>
      <c r="V122" s="10"/>
      <c r="W122" s="10"/>
      <c r="X122" s="10"/>
      <c r="Y122" s="10"/>
      <c r="Z122" s="10"/>
      <c r="AA122" s="10"/>
      <c r="AB122" s="10"/>
      <c r="AC122" s="10"/>
      <c r="AD122" s="10"/>
      <c r="AE122" s="10"/>
      <c r="AF122" s="10"/>
      <c r="AG122" s="10"/>
      <c r="AH122" s="10"/>
      <c r="AI122" s="10"/>
    </row>
    <row r="123" spans="1:35" x14ac:dyDescent="0.25">
      <c r="A123" s="10"/>
      <c r="B123" s="6"/>
      <c r="C123" s="9"/>
      <c r="D123" s="9"/>
      <c r="E123" s="10"/>
      <c r="F123" s="11"/>
      <c r="G123" s="11"/>
      <c r="H123" s="11"/>
      <c r="I123" s="11"/>
      <c r="J123" s="12"/>
      <c r="K123" s="13"/>
      <c r="L123" s="230"/>
      <c r="M123" s="235"/>
      <c r="N123" s="10"/>
      <c r="O123" s="10"/>
      <c r="P123" s="10"/>
      <c r="Q123" s="10"/>
      <c r="R123" s="10"/>
      <c r="S123" s="10"/>
      <c r="T123" s="10"/>
      <c r="U123" s="10"/>
      <c r="V123" s="10"/>
      <c r="W123" s="10"/>
      <c r="X123" s="10"/>
      <c r="Y123" s="10"/>
      <c r="Z123" s="10"/>
      <c r="AA123" s="10"/>
      <c r="AB123" s="10"/>
      <c r="AC123" s="10"/>
      <c r="AD123" s="10"/>
      <c r="AE123" s="10"/>
      <c r="AF123" s="10"/>
      <c r="AG123" s="10"/>
      <c r="AH123" s="10"/>
      <c r="AI123" s="10"/>
    </row>
    <row r="124" spans="1:35" x14ac:dyDescent="0.25">
      <c r="A124" s="10"/>
      <c r="B124" s="6"/>
      <c r="C124" s="9"/>
      <c r="D124" s="9"/>
      <c r="E124" s="10"/>
      <c r="F124" s="11"/>
      <c r="G124" s="11"/>
      <c r="H124" s="11"/>
      <c r="I124" s="11"/>
      <c r="J124" s="12"/>
      <c r="K124" s="13"/>
      <c r="L124" s="230"/>
      <c r="M124" s="235"/>
      <c r="N124" s="10"/>
      <c r="O124" s="10"/>
      <c r="P124" s="10"/>
      <c r="Q124" s="10"/>
      <c r="R124" s="10"/>
      <c r="S124" s="10"/>
      <c r="T124" s="10"/>
      <c r="U124" s="10"/>
      <c r="V124" s="10"/>
      <c r="W124" s="10"/>
      <c r="X124" s="10"/>
      <c r="Y124" s="10"/>
      <c r="Z124" s="10"/>
      <c r="AA124" s="10"/>
      <c r="AB124" s="10"/>
      <c r="AC124" s="10"/>
      <c r="AD124" s="10"/>
      <c r="AE124" s="10"/>
      <c r="AF124" s="10"/>
      <c r="AG124" s="10"/>
      <c r="AH124" s="10"/>
      <c r="AI124" s="10"/>
    </row>
    <row r="125" spans="1:35" x14ac:dyDescent="0.25">
      <c r="A125" s="10"/>
      <c r="B125" s="6"/>
      <c r="C125" s="9"/>
      <c r="D125" s="9"/>
      <c r="E125" s="10"/>
      <c r="F125" s="11"/>
      <c r="G125" s="11"/>
      <c r="H125" s="11"/>
      <c r="I125" s="11"/>
      <c r="J125" s="12"/>
      <c r="K125" s="13"/>
      <c r="L125" s="230"/>
      <c r="M125" s="235"/>
      <c r="N125" s="10"/>
      <c r="O125" s="10"/>
      <c r="P125" s="10"/>
      <c r="Q125" s="10"/>
      <c r="R125" s="10"/>
      <c r="S125" s="10"/>
      <c r="T125" s="10"/>
      <c r="U125" s="10"/>
      <c r="V125" s="10"/>
      <c r="W125" s="10"/>
      <c r="X125" s="10"/>
      <c r="Y125" s="10"/>
      <c r="Z125" s="10"/>
      <c r="AA125" s="10"/>
      <c r="AB125" s="10"/>
      <c r="AC125" s="10"/>
      <c r="AD125" s="10"/>
      <c r="AE125" s="10"/>
      <c r="AF125" s="10"/>
      <c r="AG125" s="10"/>
      <c r="AH125" s="10"/>
      <c r="AI125" s="10"/>
    </row>
    <row r="126" spans="1:35" x14ac:dyDescent="0.25">
      <c r="A126" s="10"/>
      <c r="B126" s="6"/>
      <c r="C126" s="9"/>
      <c r="D126" s="9"/>
      <c r="E126" s="10"/>
      <c r="F126" s="11"/>
      <c r="G126" s="11"/>
      <c r="H126" s="11"/>
      <c r="I126" s="11"/>
      <c r="J126" s="12"/>
      <c r="K126" s="13"/>
      <c r="L126" s="230"/>
      <c r="M126" s="235"/>
      <c r="N126" s="10"/>
      <c r="O126" s="10"/>
      <c r="P126" s="10"/>
      <c r="Q126" s="10"/>
      <c r="R126" s="10"/>
      <c r="S126" s="10"/>
      <c r="T126" s="10"/>
      <c r="U126" s="10"/>
      <c r="V126" s="10"/>
      <c r="W126" s="10"/>
      <c r="X126" s="10"/>
      <c r="Y126" s="10"/>
      <c r="Z126" s="10"/>
      <c r="AA126" s="10"/>
      <c r="AB126" s="10"/>
      <c r="AC126" s="10"/>
      <c r="AD126" s="10"/>
      <c r="AE126" s="10"/>
      <c r="AF126" s="10"/>
      <c r="AG126" s="10"/>
      <c r="AH126" s="10"/>
      <c r="AI126" s="10"/>
    </row>
    <row r="127" spans="1:35" x14ac:dyDescent="0.25">
      <c r="A127" s="10"/>
      <c r="B127" s="6"/>
      <c r="C127" s="9"/>
      <c r="D127" s="9"/>
      <c r="E127" s="10"/>
      <c r="F127" s="11"/>
      <c r="G127" s="11"/>
      <c r="H127" s="11"/>
      <c r="I127" s="11"/>
      <c r="J127" s="12"/>
      <c r="K127" s="13"/>
      <c r="L127" s="230"/>
      <c r="M127" s="235"/>
      <c r="N127" s="10"/>
      <c r="O127" s="10"/>
      <c r="P127" s="10"/>
      <c r="Q127" s="10"/>
      <c r="R127" s="10"/>
      <c r="S127" s="10"/>
      <c r="T127" s="10"/>
      <c r="U127" s="10"/>
      <c r="V127" s="10"/>
      <c r="W127" s="10"/>
      <c r="X127" s="10"/>
      <c r="Y127" s="10"/>
      <c r="Z127" s="10"/>
      <c r="AA127" s="10"/>
      <c r="AB127" s="10"/>
      <c r="AC127" s="10"/>
      <c r="AD127" s="10"/>
      <c r="AE127" s="10"/>
      <c r="AF127" s="10"/>
      <c r="AG127" s="10"/>
      <c r="AH127" s="10"/>
      <c r="AI127" s="10"/>
    </row>
    <row r="128" spans="1:35" x14ac:dyDescent="0.25">
      <c r="A128" s="10"/>
      <c r="B128" s="6"/>
      <c r="C128" s="9"/>
      <c r="D128" s="9"/>
      <c r="E128" s="10"/>
      <c r="F128" s="11"/>
      <c r="G128" s="11"/>
      <c r="H128" s="11"/>
      <c r="I128" s="11"/>
      <c r="J128" s="12"/>
      <c r="K128" s="13"/>
      <c r="L128" s="230"/>
      <c r="M128" s="235"/>
      <c r="N128" s="10"/>
      <c r="O128" s="10"/>
      <c r="P128" s="10"/>
      <c r="Q128" s="10"/>
      <c r="R128" s="10"/>
      <c r="S128" s="10"/>
      <c r="T128" s="10"/>
      <c r="U128" s="10"/>
      <c r="V128" s="10"/>
      <c r="W128" s="10"/>
      <c r="X128" s="10"/>
      <c r="Y128" s="10"/>
      <c r="Z128" s="10"/>
      <c r="AA128" s="10"/>
      <c r="AB128" s="10"/>
      <c r="AC128" s="10"/>
      <c r="AD128" s="10"/>
      <c r="AE128" s="10"/>
      <c r="AF128" s="10"/>
      <c r="AG128" s="10"/>
      <c r="AH128" s="10"/>
      <c r="AI128" s="10"/>
    </row>
    <row r="129" spans="1:35" x14ac:dyDescent="0.25">
      <c r="A129" s="10"/>
      <c r="B129" s="6"/>
      <c r="C129" s="9"/>
      <c r="D129" s="9"/>
      <c r="E129" s="10"/>
      <c r="F129" s="11"/>
      <c r="G129" s="11"/>
      <c r="H129" s="11"/>
      <c r="I129" s="11"/>
      <c r="J129" s="12"/>
      <c r="K129" s="13"/>
      <c r="L129" s="230"/>
      <c r="M129" s="235"/>
      <c r="N129" s="10"/>
      <c r="O129" s="10"/>
      <c r="P129" s="10"/>
      <c r="Q129" s="10"/>
      <c r="R129" s="10"/>
      <c r="S129" s="10"/>
      <c r="T129" s="10"/>
      <c r="U129" s="10"/>
      <c r="V129" s="10"/>
      <c r="W129" s="10"/>
      <c r="X129" s="10"/>
      <c r="Y129" s="10"/>
      <c r="Z129" s="10"/>
      <c r="AA129" s="10"/>
      <c r="AB129" s="10"/>
      <c r="AC129" s="10"/>
      <c r="AD129" s="10"/>
      <c r="AE129" s="10"/>
      <c r="AF129" s="10"/>
      <c r="AG129" s="10"/>
      <c r="AH129" s="10"/>
      <c r="AI129" s="10"/>
    </row>
    <row r="130" spans="1:35" x14ac:dyDescent="0.25">
      <c r="A130" s="10"/>
      <c r="B130" s="6"/>
      <c r="C130" s="9"/>
      <c r="D130" s="9"/>
      <c r="E130" s="10"/>
      <c r="F130" s="11"/>
      <c r="G130" s="11"/>
      <c r="H130" s="11"/>
      <c r="I130" s="11"/>
      <c r="J130" s="12"/>
      <c r="K130" s="13"/>
      <c r="L130" s="230"/>
      <c r="M130" s="235"/>
      <c r="N130" s="10"/>
      <c r="O130" s="10"/>
      <c r="P130" s="10"/>
      <c r="Q130" s="10"/>
      <c r="R130" s="10"/>
      <c r="S130" s="10"/>
      <c r="T130" s="10"/>
      <c r="U130" s="10"/>
      <c r="V130" s="10"/>
      <c r="W130" s="10"/>
      <c r="X130" s="10"/>
      <c r="Y130" s="10"/>
      <c r="Z130" s="10"/>
      <c r="AA130" s="10"/>
      <c r="AB130" s="10"/>
      <c r="AC130" s="10"/>
      <c r="AD130" s="10"/>
      <c r="AE130" s="10"/>
      <c r="AF130" s="10"/>
      <c r="AG130" s="10"/>
      <c r="AH130" s="10"/>
      <c r="AI130" s="10"/>
    </row>
    <row r="131" spans="1:35" x14ac:dyDescent="0.25">
      <c r="A131" s="10"/>
      <c r="B131" s="6"/>
      <c r="C131" s="9"/>
      <c r="D131" s="9"/>
      <c r="E131" s="10"/>
      <c r="F131" s="11"/>
      <c r="G131" s="11"/>
      <c r="H131" s="11"/>
      <c r="I131" s="11"/>
      <c r="J131" s="12"/>
      <c r="K131" s="13"/>
      <c r="L131" s="230"/>
      <c r="M131" s="235"/>
      <c r="N131" s="10"/>
      <c r="O131" s="10"/>
      <c r="P131" s="10"/>
      <c r="Q131" s="10"/>
      <c r="R131" s="10"/>
      <c r="S131" s="10"/>
      <c r="T131" s="10"/>
      <c r="U131" s="10"/>
      <c r="V131" s="10"/>
      <c r="W131" s="10"/>
      <c r="X131" s="10"/>
      <c r="Y131" s="10"/>
      <c r="Z131" s="10"/>
      <c r="AA131" s="10"/>
      <c r="AB131" s="10"/>
      <c r="AC131" s="10"/>
      <c r="AD131" s="10"/>
      <c r="AE131" s="10"/>
      <c r="AF131" s="10"/>
      <c r="AG131" s="10"/>
      <c r="AH131" s="10"/>
      <c r="AI131" s="10"/>
    </row>
    <row r="132" spans="1:35" x14ac:dyDescent="0.25">
      <c r="A132" s="10"/>
      <c r="B132" s="6"/>
      <c r="C132" s="9"/>
      <c r="D132" s="9"/>
      <c r="E132" s="10"/>
      <c r="F132" s="11"/>
      <c r="G132" s="11"/>
      <c r="H132" s="11"/>
      <c r="I132" s="11"/>
      <c r="J132" s="12"/>
      <c r="K132" s="13"/>
      <c r="L132" s="230"/>
      <c r="M132" s="235"/>
      <c r="N132" s="10"/>
      <c r="O132" s="10"/>
      <c r="P132" s="10"/>
      <c r="Q132" s="10"/>
      <c r="R132" s="10"/>
      <c r="S132" s="10"/>
      <c r="T132" s="10"/>
      <c r="U132" s="10"/>
      <c r="V132" s="10"/>
      <c r="W132" s="10"/>
      <c r="X132" s="10"/>
      <c r="Y132" s="10"/>
      <c r="Z132" s="10"/>
      <c r="AA132" s="10"/>
      <c r="AB132" s="10"/>
      <c r="AC132" s="10"/>
      <c r="AD132" s="10"/>
      <c r="AE132" s="10"/>
      <c r="AF132" s="10"/>
      <c r="AG132" s="10"/>
      <c r="AH132" s="10"/>
      <c r="AI132" s="10"/>
    </row>
    <row r="133" spans="1:35" x14ac:dyDescent="0.25">
      <c r="A133" s="10"/>
      <c r="B133" s="6"/>
      <c r="C133" s="9"/>
      <c r="D133" s="9"/>
      <c r="E133" s="10"/>
      <c r="F133" s="11"/>
      <c r="G133" s="11"/>
      <c r="H133" s="11"/>
      <c r="I133" s="11"/>
      <c r="J133" s="12"/>
      <c r="K133" s="13"/>
      <c r="L133" s="230"/>
      <c r="M133" s="235"/>
      <c r="N133" s="10"/>
      <c r="O133" s="10"/>
      <c r="P133" s="10"/>
      <c r="Q133" s="10"/>
      <c r="R133" s="10"/>
      <c r="S133" s="10"/>
      <c r="T133" s="10"/>
      <c r="U133" s="10"/>
      <c r="V133" s="10"/>
      <c r="W133" s="10"/>
      <c r="X133" s="10"/>
      <c r="Y133" s="10"/>
      <c r="Z133" s="10"/>
      <c r="AA133" s="10"/>
      <c r="AB133" s="10"/>
      <c r="AC133" s="10"/>
      <c r="AD133" s="10"/>
      <c r="AE133" s="10"/>
      <c r="AF133" s="10"/>
      <c r="AG133" s="10"/>
      <c r="AH133" s="10"/>
      <c r="AI133" s="10"/>
    </row>
    <row r="134" spans="1:35" x14ac:dyDescent="0.25">
      <c r="A134" s="10"/>
      <c r="B134" s="6"/>
      <c r="C134" s="9"/>
      <c r="D134" s="9"/>
      <c r="E134" s="10"/>
      <c r="F134" s="11"/>
      <c r="G134" s="11"/>
      <c r="H134" s="11"/>
      <c r="I134" s="11"/>
      <c r="J134" s="12"/>
      <c r="K134" s="13"/>
      <c r="L134" s="230"/>
      <c r="M134" s="235"/>
      <c r="N134" s="10"/>
      <c r="O134" s="10"/>
      <c r="P134" s="10"/>
      <c r="Q134" s="10"/>
      <c r="R134" s="10"/>
      <c r="S134" s="10"/>
      <c r="T134" s="10"/>
      <c r="U134" s="10"/>
      <c r="V134" s="10"/>
      <c r="W134" s="10"/>
      <c r="X134" s="10"/>
      <c r="Y134" s="10"/>
      <c r="Z134" s="10"/>
      <c r="AA134" s="10"/>
      <c r="AB134" s="10"/>
      <c r="AC134" s="10"/>
      <c r="AD134" s="10"/>
      <c r="AE134" s="10"/>
      <c r="AF134" s="10"/>
      <c r="AG134" s="10"/>
      <c r="AH134" s="10"/>
      <c r="AI134" s="10"/>
    </row>
    <row r="135" spans="1:35" x14ac:dyDescent="0.25">
      <c r="A135" s="10"/>
      <c r="B135" s="6"/>
      <c r="C135" s="9"/>
      <c r="D135" s="9"/>
      <c r="E135" s="10"/>
      <c r="F135" s="11"/>
      <c r="G135" s="11"/>
      <c r="H135" s="11"/>
      <c r="I135" s="11"/>
      <c r="J135" s="12"/>
      <c r="K135" s="13"/>
      <c r="L135" s="230"/>
      <c r="M135" s="235"/>
      <c r="N135" s="10"/>
      <c r="O135" s="10"/>
      <c r="P135" s="10"/>
      <c r="Q135" s="10"/>
      <c r="R135" s="10"/>
      <c r="S135" s="10"/>
      <c r="T135" s="10"/>
      <c r="U135" s="10"/>
      <c r="V135" s="10"/>
      <c r="W135" s="10"/>
      <c r="X135" s="10"/>
      <c r="Y135" s="10"/>
      <c r="Z135" s="10"/>
      <c r="AA135" s="10"/>
      <c r="AB135" s="10"/>
      <c r="AC135" s="10"/>
      <c r="AD135" s="10"/>
      <c r="AE135" s="10"/>
      <c r="AF135" s="10"/>
      <c r="AG135" s="10"/>
      <c r="AH135" s="10"/>
      <c r="AI135" s="10"/>
    </row>
    <row r="136" spans="1:35" x14ac:dyDescent="0.25">
      <c r="A136" s="10"/>
      <c r="B136" s="6"/>
      <c r="C136" s="9"/>
      <c r="D136" s="9"/>
      <c r="E136" s="10"/>
      <c r="F136" s="11"/>
      <c r="G136" s="11"/>
      <c r="H136" s="11"/>
      <c r="I136" s="11"/>
      <c r="J136" s="12"/>
      <c r="K136" s="13"/>
      <c r="L136" s="230"/>
      <c r="M136" s="235"/>
      <c r="N136" s="10"/>
      <c r="O136" s="10"/>
      <c r="P136" s="10"/>
      <c r="Q136" s="10"/>
      <c r="R136" s="10"/>
      <c r="S136" s="10"/>
      <c r="T136" s="10"/>
      <c r="U136" s="10"/>
      <c r="V136" s="10"/>
      <c r="W136" s="10"/>
      <c r="X136" s="10"/>
      <c r="Y136" s="10"/>
      <c r="Z136" s="10"/>
      <c r="AA136" s="10"/>
      <c r="AB136" s="10"/>
      <c r="AC136" s="10"/>
      <c r="AD136" s="10"/>
      <c r="AE136" s="10"/>
      <c r="AF136" s="10"/>
      <c r="AG136" s="10"/>
      <c r="AH136" s="10"/>
      <c r="AI136" s="10"/>
    </row>
    <row r="137" spans="1:35" x14ac:dyDescent="0.25">
      <c r="A137" s="10"/>
      <c r="B137" s="6"/>
      <c r="C137" s="9"/>
      <c r="D137" s="9"/>
      <c r="E137" s="10"/>
      <c r="F137" s="11"/>
      <c r="G137" s="11"/>
      <c r="H137" s="11"/>
      <c r="I137" s="11"/>
      <c r="J137" s="12"/>
      <c r="K137" s="13"/>
      <c r="L137" s="230"/>
      <c r="M137" s="235"/>
      <c r="N137" s="10"/>
      <c r="O137" s="10"/>
      <c r="P137" s="10"/>
      <c r="Q137" s="10"/>
      <c r="R137" s="10"/>
      <c r="S137" s="10"/>
      <c r="T137" s="10"/>
      <c r="U137" s="10"/>
      <c r="V137" s="10"/>
      <c r="W137" s="10"/>
      <c r="X137" s="10"/>
      <c r="Y137" s="10"/>
      <c r="Z137" s="10"/>
      <c r="AA137" s="10"/>
      <c r="AB137" s="10"/>
      <c r="AC137" s="10"/>
      <c r="AD137" s="10"/>
      <c r="AE137" s="10"/>
      <c r="AF137" s="10"/>
      <c r="AG137" s="10"/>
      <c r="AH137" s="10"/>
      <c r="AI137" s="10"/>
    </row>
    <row r="138" spans="1:35" x14ac:dyDescent="0.25">
      <c r="A138" s="10"/>
      <c r="B138" s="6"/>
      <c r="C138" s="9"/>
      <c r="D138" s="9"/>
      <c r="E138" s="10"/>
      <c r="F138" s="11"/>
      <c r="G138" s="11"/>
      <c r="H138" s="11"/>
      <c r="I138" s="11"/>
      <c r="J138" s="12"/>
      <c r="K138" s="13"/>
      <c r="L138" s="230"/>
      <c r="M138" s="235"/>
      <c r="N138" s="10"/>
      <c r="O138" s="10"/>
      <c r="P138" s="10"/>
      <c r="Q138" s="10"/>
      <c r="R138" s="10"/>
      <c r="S138" s="10"/>
      <c r="T138" s="10"/>
      <c r="U138" s="10"/>
      <c r="V138" s="10"/>
      <c r="W138" s="10"/>
      <c r="X138" s="10"/>
      <c r="Y138" s="10"/>
      <c r="Z138" s="10"/>
      <c r="AA138" s="10"/>
      <c r="AB138" s="10"/>
      <c r="AC138" s="10"/>
      <c r="AD138" s="10"/>
      <c r="AE138" s="10"/>
      <c r="AF138" s="10"/>
      <c r="AG138" s="10"/>
      <c r="AH138" s="10"/>
      <c r="AI138" s="10"/>
    </row>
    <row r="139" spans="1:35" x14ac:dyDescent="0.25">
      <c r="A139" s="10"/>
      <c r="B139" s="6"/>
      <c r="C139" s="9"/>
      <c r="D139" s="9"/>
      <c r="E139" s="10"/>
      <c r="F139" s="11"/>
      <c r="G139" s="11"/>
      <c r="H139" s="11"/>
      <c r="I139" s="11"/>
      <c r="J139" s="12"/>
      <c r="K139" s="13"/>
      <c r="L139" s="230"/>
      <c r="M139" s="235"/>
      <c r="N139" s="10"/>
      <c r="O139" s="10"/>
      <c r="P139" s="10"/>
      <c r="Q139" s="10"/>
      <c r="R139" s="10"/>
      <c r="S139" s="10"/>
      <c r="T139" s="10"/>
      <c r="U139" s="10"/>
      <c r="V139" s="10"/>
      <c r="W139" s="10"/>
      <c r="X139" s="10"/>
      <c r="Y139" s="10"/>
      <c r="Z139" s="10"/>
      <c r="AA139" s="10"/>
      <c r="AB139" s="10"/>
      <c r="AC139" s="10"/>
      <c r="AD139" s="10"/>
      <c r="AE139" s="10"/>
      <c r="AF139" s="10"/>
      <c r="AG139" s="10"/>
      <c r="AH139" s="10"/>
      <c r="AI139" s="10"/>
    </row>
    <row r="140" spans="1:35" x14ac:dyDescent="0.25">
      <c r="A140" s="10"/>
      <c r="B140" s="6"/>
      <c r="C140" s="9"/>
      <c r="D140" s="9"/>
      <c r="E140" s="10"/>
      <c r="F140" s="11"/>
      <c r="G140" s="11"/>
      <c r="H140" s="11"/>
      <c r="I140" s="11"/>
      <c r="J140" s="12"/>
      <c r="K140" s="13"/>
      <c r="L140" s="230"/>
      <c r="M140" s="235"/>
      <c r="N140" s="10"/>
      <c r="O140" s="10"/>
      <c r="P140" s="10"/>
      <c r="Q140" s="10"/>
      <c r="R140" s="10"/>
      <c r="S140" s="10"/>
      <c r="T140" s="10"/>
      <c r="U140" s="10"/>
      <c r="V140" s="10"/>
      <c r="W140" s="10"/>
      <c r="X140" s="10"/>
      <c r="Y140" s="10"/>
      <c r="Z140" s="10"/>
      <c r="AA140" s="10"/>
      <c r="AB140" s="10"/>
      <c r="AC140" s="10"/>
      <c r="AD140" s="10"/>
      <c r="AE140" s="10"/>
      <c r="AF140" s="10"/>
      <c r="AG140" s="10"/>
      <c r="AH140" s="10"/>
      <c r="AI140" s="10"/>
    </row>
    <row r="141" spans="1:35" x14ac:dyDescent="0.25">
      <c r="A141" s="10"/>
      <c r="B141" s="6"/>
      <c r="C141" s="9"/>
      <c r="D141" s="9"/>
      <c r="E141" s="10"/>
      <c r="F141" s="11"/>
      <c r="G141" s="11"/>
      <c r="H141" s="11"/>
      <c r="I141" s="11"/>
      <c r="J141" s="12"/>
      <c r="K141" s="13"/>
      <c r="L141" s="230"/>
      <c r="M141" s="235"/>
      <c r="N141" s="10"/>
      <c r="O141" s="10"/>
      <c r="P141" s="10"/>
      <c r="Q141" s="10"/>
      <c r="R141" s="10"/>
      <c r="S141" s="10"/>
      <c r="T141" s="10"/>
      <c r="U141" s="10"/>
      <c r="V141" s="10"/>
      <c r="W141" s="10"/>
      <c r="X141" s="10"/>
      <c r="Y141" s="10"/>
      <c r="Z141" s="10"/>
      <c r="AA141" s="10"/>
      <c r="AB141" s="10"/>
      <c r="AC141" s="10"/>
      <c r="AD141" s="10"/>
      <c r="AE141" s="10"/>
      <c r="AF141" s="10"/>
      <c r="AG141" s="10"/>
      <c r="AH141" s="10"/>
      <c r="AI141" s="10"/>
    </row>
    <row r="142" spans="1:35" x14ac:dyDescent="0.25">
      <c r="A142" s="10"/>
      <c r="B142" s="6"/>
      <c r="C142" s="9"/>
      <c r="D142" s="9"/>
      <c r="E142" s="10"/>
      <c r="F142" s="11"/>
      <c r="G142" s="11"/>
      <c r="H142" s="11"/>
      <c r="I142" s="11"/>
      <c r="J142" s="12"/>
      <c r="K142" s="13"/>
      <c r="L142" s="230"/>
      <c r="M142" s="235"/>
      <c r="N142" s="10"/>
      <c r="O142" s="10"/>
      <c r="P142" s="10"/>
      <c r="Q142" s="10"/>
      <c r="R142" s="10"/>
      <c r="S142" s="10"/>
      <c r="T142" s="10"/>
      <c r="U142" s="10"/>
      <c r="V142" s="10"/>
      <c r="W142" s="10"/>
      <c r="X142" s="10"/>
      <c r="Y142" s="10"/>
      <c r="Z142" s="10"/>
      <c r="AA142" s="10"/>
      <c r="AB142" s="10"/>
      <c r="AC142" s="10"/>
      <c r="AD142" s="10"/>
      <c r="AE142" s="10"/>
      <c r="AF142" s="10"/>
      <c r="AG142" s="10"/>
      <c r="AH142" s="10"/>
      <c r="AI142" s="10"/>
    </row>
    <row r="143" spans="1:35" x14ac:dyDescent="0.25">
      <c r="A143" s="10"/>
      <c r="B143" s="6"/>
      <c r="C143" s="9"/>
      <c r="D143" s="9"/>
      <c r="E143" s="10"/>
      <c r="F143" s="11"/>
      <c r="G143" s="11"/>
      <c r="H143" s="11"/>
      <c r="I143" s="11"/>
      <c r="J143" s="12"/>
      <c r="K143" s="13"/>
      <c r="L143" s="230"/>
      <c r="M143" s="235"/>
      <c r="N143" s="10"/>
      <c r="O143" s="10"/>
      <c r="P143" s="10"/>
      <c r="Q143" s="10"/>
      <c r="R143" s="10"/>
      <c r="S143" s="10"/>
      <c r="T143" s="10"/>
      <c r="U143" s="10"/>
      <c r="V143" s="10"/>
      <c r="W143" s="10"/>
      <c r="X143" s="10"/>
      <c r="Y143" s="10"/>
      <c r="Z143" s="10"/>
      <c r="AA143" s="10"/>
      <c r="AB143" s="10"/>
      <c r="AC143" s="10"/>
      <c r="AD143" s="10"/>
      <c r="AE143" s="10"/>
      <c r="AF143" s="10"/>
      <c r="AG143" s="10"/>
      <c r="AH143" s="10"/>
      <c r="AI143" s="10"/>
    </row>
    <row r="144" spans="1:35" x14ac:dyDescent="0.25">
      <c r="A144" s="10"/>
      <c r="B144" s="6"/>
      <c r="C144" s="9"/>
      <c r="D144" s="9"/>
      <c r="E144" s="10"/>
      <c r="F144" s="11"/>
      <c r="G144" s="11"/>
      <c r="H144" s="11"/>
      <c r="I144" s="11"/>
      <c r="J144" s="12"/>
      <c r="K144" s="13"/>
      <c r="L144" s="230"/>
      <c r="M144" s="235"/>
      <c r="N144" s="10"/>
      <c r="O144" s="10"/>
      <c r="P144" s="10"/>
      <c r="Q144" s="10"/>
      <c r="R144" s="10"/>
      <c r="S144" s="10"/>
      <c r="T144" s="10"/>
      <c r="U144" s="10"/>
      <c r="V144" s="10"/>
      <c r="W144" s="10"/>
      <c r="X144" s="10"/>
      <c r="Y144" s="10"/>
      <c r="Z144" s="10"/>
      <c r="AA144" s="10"/>
      <c r="AB144" s="10"/>
      <c r="AC144" s="10"/>
      <c r="AD144" s="10"/>
      <c r="AE144" s="10"/>
      <c r="AF144" s="10"/>
      <c r="AG144" s="10"/>
      <c r="AH144" s="10"/>
      <c r="AI144" s="10"/>
    </row>
    <row r="145" spans="1:35" x14ac:dyDescent="0.25">
      <c r="A145" s="10"/>
      <c r="B145" s="6"/>
      <c r="C145" s="9"/>
      <c r="D145" s="9"/>
      <c r="E145" s="10"/>
      <c r="F145" s="11"/>
      <c r="G145" s="11"/>
      <c r="H145" s="11"/>
      <c r="I145" s="11"/>
      <c r="J145" s="12"/>
      <c r="K145" s="13"/>
      <c r="L145" s="230"/>
      <c r="M145" s="235"/>
      <c r="N145" s="10"/>
      <c r="O145" s="10"/>
      <c r="P145" s="10"/>
      <c r="Q145" s="10"/>
      <c r="R145" s="10"/>
      <c r="S145" s="10"/>
      <c r="T145" s="10"/>
      <c r="U145" s="10"/>
      <c r="V145" s="10"/>
      <c r="W145" s="10"/>
      <c r="X145" s="10"/>
      <c r="Y145" s="10"/>
      <c r="Z145" s="10"/>
      <c r="AA145" s="10"/>
      <c r="AB145" s="10"/>
      <c r="AC145" s="10"/>
      <c r="AD145" s="10"/>
      <c r="AE145" s="10"/>
      <c r="AF145" s="10"/>
      <c r="AG145" s="10"/>
      <c r="AH145" s="10"/>
      <c r="AI145" s="10"/>
    </row>
    <row r="146" spans="1:35" x14ac:dyDescent="0.25">
      <c r="A146" s="10"/>
      <c r="B146" s="6"/>
      <c r="C146" s="9"/>
      <c r="D146" s="9"/>
      <c r="E146" s="10"/>
      <c r="F146" s="11"/>
      <c r="G146" s="11"/>
      <c r="H146" s="11"/>
      <c r="I146" s="11"/>
      <c r="J146" s="12"/>
      <c r="K146" s="13"/>
      <c r="L146" s="230"/>
      <c r="M146" s="235"/>
      <c r="N146" s="10"/>
      <c r="O146" s="10"/>
      <c r="P146" s="10"/>
      <c r="Q146" s="10"/>
      <c r="R146" s="10"/>
      <c r="S146" s="10"/>
      <c r="T146" s="10"/>
      <c r="U146" s="10"/>
      <c r="V146" s="10"/>
      <c r="W146" s="10"/>
      <c r="X146" s="10"/>
      <c r="Y146" s="10"/>
      <c r="Z146" s="10"/>
      <c r="AA146" s="10"/>
      <c r="AB146" s="10"/>
      <c r="AC146" s="10"/>
      <c r="AD146" s="10"/>
      <c r="AE146" s="10"/>
      <c r="AF146" s="10"/>
      <c r="AG146" s="10"/>
      <c r="AH146" s="10"/>
      <c r="AI146" s="10"/>
    </row>
    <row r="147" spans="1:35" x14ac:dyDescent="0.25">
      <c r="A147" s="10"/>
      <c r="B147" s="6"/>
      <c r="C147" s="9"/>
      <c r="D147" s="9"/>
      <c r="E147" s="10"/>
      <c r="F147" s="11"/>
      <c r="G147" s="11"/>
      <c r="H147" s="11"/>
      <c r="I147" s="11"/>
      <c r="J147" s="12"/>
      <c r="K147" s="13"/>
      <c r="L147" s="230"/>
      <c r="M147" s="235"/>
      <c r="N147" s="10"/>
      <c r="O147" s="10"/>
      <c r="P147" s="10"/>
      <c r="Q147" s="10"/>
      <c r="R147" s="10"/>
      <c r="S147" s="10"/>
      <c r="T147" s="10"/>
      <c r="U147" s="10"/>
      <c r="V147" s="10"/>
      <c r="W147" s="10"/>
      <c r="X147" s="10"/>
      <c r="Y147" s="10"/>
      <c r="Z147" s="10"/>
      <c r="AA147" s="10"/>
      <c r="AB147" s="10"/>
      <c r="AC147" s="10"/>
      <c r="AD147" s="10"/>
      <c r="AE147" s="10"/>
      <c r="AF147" s="10"/>
      <c r="AG147" s="10"/>
      <c r="AH147" s="10"/>
      <c r="AI147" s="10"/>
    </row>
    <row r="148" spans="1:35" x14ac:dyDescent="0.25">
      <c r="A148" s="10"/>
      <c r="B148" s="6"/>
      <c r="C148" s="9"/>
      <c r="D148" s="9"/>
      <c r="E148" s="10"/>
      <c r="F148" s="11"/>
      <c r="G148" s="11"/>
      <c r="H148" s="11"/>
      <c r="I148" s="11"/>
      <c r="J148" s="12"/>
      <c r="K148" s="13"/>
      <c r="L148" s="230"/>
      <c r="M148" s="235"/>
      <c r="N148" s="10"/>
      <c r="O148" s="10"/>
      <c r="P148" s="10"/>
      <c r="Q148" s="10"/>
      <c r="R148" s="10"/>
      <c r="S148" s="10"/>
      <c r="T148" s="10"/>
      <c r="U148" s="10"/>
      <c r="V148" s="10"/>
      <c r="W148" s="10"/>
      <c r="X148" s="10"/>
      <c r="Y148" s="10"/>
      <c r="Z148" s="10"/>
      <c r="AA148" s="10"/>
      <c r="AB148" s="10"/>
      <c r="AC148" s="10"/>
      <c r="AD148" s="10"/>
      <c r="AE148" s="10"/>
      <c r="AF148" s="10"/>
      <c r="AG148" s="10"/>
      <c r="AH148" s="10"/>
      <c r="AI148" s="10"/>
    </row>
    <row r="149" spans="1:35" x14ac:dyDescent="0.25">
      <c r="A149" s="10"/>
      <c r="B149" s="6"/>
      <c r="C149" s="9"/>
      <c r="D149" s="9"/>
      <c r="E149" s="10"/>
      <c r="F149" s="11"/>
      <c r="G149" s="11"/>
      <c r="H149" s="11"/>
      <c r="I149" s="11"/>
      <c r="J149" s="12"/>
      <c r="K149" s="13"/>
      <c r="L149" s="230"/>
      <c r="M149" s="235"/>
      <c r="N149" s="10"/>
      <c r="O149" s="10"/>
      <c r="P149" s="10"/>
      <c r="Q149" s="10"/>
      <c r="R149" s="10"/>
      <c r="S149" s="10"/>
      <c r="T149" s="10"/>
      <c r="U149" s="10"/>
      <c r="V149" s="10"/>
      <c r="W149" s="10"/>
      <c r="X149" s="10"/>
      <c r="Y149" s="10"/>
      <c r="Z149" s="10"/>
      <c r="AA149" s="10"/>
      <c r="AB149" s="10"/>
      <c r="AC149" s="10"/>
      <c r="AD149" s="10"/>
      <c r="AE149" s="10"/>
      <c r="AF149" s="10"/>
      <c r="AG149" s="10"/>
      <c r="AH149" s="10"/>
      <c r="AI149" s="10"/>
    </row>
    <row r="150" spans="1:35" x14ac:dyDescent="0.25">
      <c r="A150" s="10"/>
      <c r="B150" s="6"/>
      <c r="C150" s="9"/>
      <c r="D150" s="9"/>
      <c r="E150" s="10"/>
      <c r="F150" s="11"/>
      <c r="G150" s="11"/>
      <c r="H150" s="11"/>
      <c r="I150" s="11"/>
      <c r="J150" s="12"/>
      <c r="K150" s="13"/>
      <c r="L150" s="230"/>
      <c r="M150" s="235"/>
      <c r="N150" s="10"/>
      <c r="O150" s="10"/>
      <c r="P150" s="10"/>
      <c r="Q150" s="10"/>
      <c r="R150" s="10"/>
      <c r="S150" s="10"/>
      <c r="T150" s="10"/>
      <c r="U150" s="10"/>
      <c r="V150" s="10"/>
      <c r="W150" s="10"/>
      <c r="X150" s="10"/>
      <c r="Y150" s="10"/>
      <c r="Z150" s="10"/>
      <c r="AA150" s="10"/>
      <c r="AB150" s="10"/>
      <c r="AC150" s="10"/>
      <c r="AD150" s="10"/>
      <c r="AE150" s="10"/>
      <c r="AF150" s="10"/>
      <c r="AG150" s="10"/>
      <c r="AH150" s="10"/>
      <c r="AI150" s="10"/>
    </row>
    <row r="151" spans="1:35" x14ac:dyDescent="0.25">
      <c r="A151" s="10"/>
      <c r="B151" s="6"/>
      <c r="C151" s="9"/>
      <c r="D151" s="9"/>
      <c r="E151" s="10"/>
      <c r="F151" s="11"/>
      <c r="G151" s="11"/>
      <c r="H151" s="11"/>
      <c r="I151" s="11"/>
      <c r="J151" s="12"/>
      <c r="K151" s="13"/>
      <c r="L151" s="230"/>
      <c r="M151" s="235"/>
      <c r="N151" s="10"/>
      <c r="O151" s="10"/>
      <c r="P151" s="10"/>
      <c r="Q151" s="10"/>
      <c r="R151" s="10"/>
      <c r="S151" s="10"/>
      <c r="T151" s="10"/>
      <c r="U151" s="10"/>
      <c r="V151" s="10"/>
      <c r="W151" s="10"/>
      <c r="X151" s="10"/>
      <c r="Y151" s="10"/>
      <c r="Z151" s="10"/>
      <c r="AA151" s="10"/>
      <c r="AB151" s="10"/>
      <c r="AC151" s="10"/>
      <c r="AD151" s="10"/>
      <c r="AE151" s="10"/>
      <c r="AF151" s="10"/>
      <c r="AG151" s="10"/>
      <c r="AH151" s="10"/>
      <c r="AI151" s="10"/>
    </row>
    <row r="152" spans="1:35" x14ac:dyDescent="0.25">
      <c r="A152" s="10"/>
      <c r="B152" s="6"/>
      <c r="C152" s="9"/>
      <c r="D152" s="9"/>
      <c r="E152" s="10"/>
      <c r="F152" s="11"/>
      <c r="G152" s="11"/>
      <c r="H152" s="11"/>
      <c r="I152" s="11"/>
      <c r="J152" s="12"/>
      <c r="K152" s="13"/>
      <c r="L152" s="230"/>
      <c r="M152" s="235"/>
      <c r="N152" s="10"/>
      <c r="O152" s="10"/>
      <c r="P152" s="10"/>
      <c r="Q152" s="10"/>
      <c r="R152" s="10"/>
      <c r="S152" s="10"/>
      <c r="T152" s="10"/>
      <c r="U152" s="10"/>
      <c r="V152" s="10"/>
      <c r="W152" s="10"/>
      <c r="X152" s="10"/>
      <c r="Y152" s="10"/>
      <c r="Z152" s="10"/>
      <c r="AA152" s="10"/>
      <c r="AB152" s="10"/>
      <c r="AC152" s="10"/>
      <c r="AD152" s="10"/>
      <c r="AE152" s="10"/>
      <c r="AF152" s="10"/>
      <c r="AG152" s="10"/>
      <c r="AH152" s="10"/>
      <c r="AI152" s="10"/>
    </row>
    <row r="153" spans="1:35" x14ac:dyDescent="0.25">
      <c r="A153" s="10"/>
      <c r="B153" s="6"/>
      <c r="C153" s="9"/>
      <c r="D153" s="9"/>
      <c r="E153" s="10"/>
      <c r="F153" s="11"/>
      <c r="G153" s="11"/>
      <c r="H153" s="11"/>
      <c r="I153" s="11"/>
      <c r="J153" s="12"/>
      <c r="K153" s="13"/>
      <c r="L153" s="230"/>
      <c r="M153" s="235"/>
      <c r="N153" s="10"/>
      <c r="O153" s="10"/>
      <c r="P153" s="10"/>
      <c r="Q153" s="10"/>
      <c r="R153" s="10"/>
      <c r="S153" s="10"/>
      <c r="T153" s="10"/>
      <c r="U153" s="10"/>
      <c r="V153" s="10"/>
      <c r="W153" s="10"/>
      <c r="X153" s="10"/>
      <c r="Y153" s="10"/>
      <c r="Z153" s="10"/>
      <c r="AA153" s="10"/>
      <c r="AB153" s="10"/>
      <c r="AC153" s="10"/>
      <c r="AD153" s="10"/>
      <c r="AE153" s="10"/>
      <c r="AF153" s="10"/>
      <c r="AG153" s="10"/>
      <c r="AH153" s="10"/>
      <c r="AI153" s="10"/>
    </row>
    <row r="154" spans="1:35" x14ac:dyDescent="0.25">
      <c r="A154" s="10"/>
      <c r="B154" s="6"/>
      <c r="C154" s="9"/>
      <c r="D154" s="9"/>
      <c r="E154" s="10"/>
      <c r="F154" s="11"/>
      <c r="G154" s="11"/>
      <c r="H154" s="11"/>
      <c r="I154" s="11"/>
      <c r="J154" s="12"/>
      <c r="K154" s="13"/>
      <c r="L154" s="230"/>
      <c r="M154" s="235"/>
      <c r="N154" s="10"/>
      <c r="O154" s="10"/>
      <c r="P154" s="10"/>
      <c r="Q154" s="10"/>
      <c r="R154" s="10"/>
      <c r="S154" s="10"/>
      <c r="T154" s="10"/>
      <c r="U154" s="10"/>
      <c r="V154" s="10"/>
      <c r="W154" s="10"/>
      <c r="X154" s="10"/>
      <c r="Y154" s="10"/>
      <c r="Z154" s="10"/>
      <c r="AA154" s="10"/>
      <c r="AB154" s="10"/>
      <c r="AC154" s="10"/>
      <c r="AD154" s="10"/>
      <c r="AE154" s="10"/>
      <c r="AF154" s="10"/>
      <c r="AG154" s="10"/>
      <c r="AH154" s="10"/>
      <c r="AI154" s="10"/>
    </row>
    <row r="155" spans="1:35" x14ac:dyDescent="0.25">
      <c r="A155" s="10"/>
      <c r="B155" s="6"/>
      <c r="C155" s="9"/>
      <c r="D155" s="9"/>
      <c r="E155" s="10"/>
      <c r="F155" s="11"/>
      <c r="G155" s="11"/>
      <c r="H155" s="11"/>
      <c r="I155" s="11"/>
      <c r="J155" s="12"/>
      <c r="K155" s="13"/>
      <c r="L155" s="230"/>
      <c r="M155" s="235"/>
      <c r="N155" s="10"/>
      <c r="O155" s="10"/>
      <c r="P155" s="10"/>
      <c r="Q155" s="10"/>
      <c r="R155" s="10"/>
      <c r="S155" s="10"/>
      <c r="T155" s="10"/>
      <c r="U155" s="10"/>
      <c r="V155" s="10"/>
      <c r="W155" s="10"/>
      <c r="X155" s="10"/>
      <c r="Y155" s="10"/>
      <c r="Z155" s="10"/>
      <c r="AA155" s="10"/>
      <c r="AB155" s="10"/>
      <c r="AC155" s="10"/>
      <c r="AD155" s="10"/>
      <c r="AE155" s="10"/>
      <c r="AF155" s="10"/>
      <c r="AG155" s="10"/>
      <c r="AH155" s="10"/>
      <c r="AI155" s="10"/>
    </row>
    <row r="156" spans="1:35" x14ac:dyDescent="0.25">
      <c r="A156" s="10"/>
      <c r="B156" s="6"/>
      <c r="C156" s="9"/>
      <c r="D156" s="9"/>
      <c r="E156" s="10"/>
      <c r="F156" s="11"/>
      <c r="G156" s="11"/>
      <c r="H156" s="11"/>
      <c r="I156" s="11"/>
      <c r="J156" s="12"/>
      <c r="K156" s="13"/>
      <c r="L156" s="230"/>
      <c r="M156" s="235"/>
      <c r="N156" s="10"/>
      <c r="O156" s="10"/>
      <c r="P156" s="10"/>
      <c r="Q156" s="10"/>
      <c r="R156" s="10"/>
      <c r="S156" s="10"/>
      <c r="T156" s="10"/>
      <c r="U156" s="10"/>
      <c r="V156" s="10"/>
      <c r="W156" s="10"/>
      <c r="X156" s="10"/>
      <c r="Y156" s="10"/>
      <c r="Z156" s="10"/>
      <c r="AA156" s="10"/>
      <c r="AB156" s="10"/>
      <c r="AC156" s="10"/>
      <c r="AD156" s="10"/>
      <c r="AE156" s="10"/>
      <c r="AF156" s="10"/>
      <c r="AG156" s="10"/>
      <c r="AH156" s="10"/>
      <c r="AI156" s="10"/>
    </row>
    <row r="157" spans="1:35" x14ac:dyDescent="0.25">
      <c r="A157" s="10"/>
      <c r="B157" s="6"/>
      <c r="C157" s="9"/>
      <c r="D157" s="9"/>
      <c r="E157" s="10"/>
      <c r="F157" s="11"/>
      <c r="G157" s="11"/>
      <c r="H157" s="11"/>
      <c r="I157" s="11"/>
      <c r="J157" s="12"/>
      <c r="K157" s="13"/>
      <c r="L157" s="230"/>
      <c r="M157" s="235"/>
      <c r="N157" s="10"/>
      <c r="O157" s="10"/>
      <c r="P157" s="10"/>
      <c r="Q157" s="10"/>
      <c r="R157" s="10"/>
      <c r="S157" s="10"/>
      <c r="T157" s="10"/>
      <c r="U157" s="10"/>
      <c r="V157" s="10"/>
      <c r="W157" s="10"/>
      <c r="X157" s="10"/>
      <c r="Y157" s="10"/>
      <c r="Z157" s="10"/>
      <c r="AA157" s="10"/>
      <c r="AB157" s="10"/>
      <c r="AC157" s="10"/>
      <c r="AD157" s="10"/>
      <c r="AE157" s="10"/>
      <c r="AF157" s="10"/>
      <c r="AG157" s="10"/>
      <c r="AH157" s="10"/>
      <c r="AI157" s="10"/>
    </row>
    <row r="158" spans="1:35" x14ac:dyDescent="0.25">
      <c r="A158" s="10"/>
      <c r="B158" s="6"/>
      <c r="C158" s="9"/>
      <c r="D158" s="9"/>
      <c r="E158" s="10"/>
      <c r="F158" s="11"/>
      <c r="G158" s="11"/>
      <c r="H158" s="11"/>
      <c r="I158" s="11"/>
      <c r="J158" s="12"/>
      <c r="K158" s="13"/>
      <c r="L158" s="230"/>
      <c r="M158" s="235"/>
      <c r="N158" s="10"/>
      <c r="O158" s="10"/>
      <c r="P158" s="10"/>
      <c r="Q158" s="10"/>
      <c r="R158" s="10"/>
      <c r="S158" s="10"/>
      <c r="T158" s="10"/>
      <c r="U158" s="10"/>
      <c r="V158" s="10"/>
      <c r="W158" s="10"/>
      <c r="X158" s="10"/>
      <c r="Y158" s="10"/>
      <c r="Z158" s="10"/>
      <c r="AA158" s="10"/>
      <c r="AB158" s="10"/>
      <c r="AC158" s="10"/>
      <c r="AD158" s="10"/>
      <c r="AE158" s="10"/>
      <c r="AF158" s="10"/>
      <c r="AG158" s="10"/>
      <c r="AH158" s="10"/>
      <c r="AI158" s="10"/>
    </row>
    <row r="159" spans="1:35" x14ac:dyDescent="0.25">
      <c r="A159" s="10"/>
      <c r="B159" s="6"/>
      <c r="C159" s="9"/>
      <c r="D159" s="9"/>
      <c r="E159" s="10"/>
      <c r="F159" s="11"/>
      <c r="G159" s="11"/>
      <c r="H159" s="11"/>
      <c r="I159" s="11"/>
      <c r="J159" s="12"/>
      <c r="K159" s="13"/>
      <c r="L159" s="230"/>
      <c r="M159" s="235"/>
      <c r="N159" s="10"/>
      <c r="O159" s="10"/>
      <c r="P159" s="10"/>
      <c r="Q159" s="10"/>
      <c r="R159" s="10"/>
      <c r="S159" s="10"/>
      <c r="T159" s="10"/>
      <c r="U159" s="10"/>
      <c r="V159" s="10"/>
      <c r="W159" s="10"/>
      <c r="X159" s="10"/>
      <c r="Y159" s="10"/>
      <c r="Z159" s="10"/>
      <c r="AA159" s="10"/>
      <c r="AB159" s="10"/>
      <c r="AC159" s="10"/>
      <c r="AD159" s="10"/>
      <c r="AE159" s="10"/>
      <c r="AF159" s="10"/>
      <c r="AG159" s="10"/>
      <c r="AH159" s="10"/>
      <c r="AI159" s="10"/>
    </row>
    <row r="160" spans="1:35" x14ac:dyDescent="0.25">
      <c r="A160" s="10"/>
      <c r="B160" s="6"/>
      <c r="C160" s="9"/>
      <c r="D160" s="9"/>
      <c r="E160" s="10"/>
      <c r="F160" s="11"/>
      <c r="G160" s="11"/>
      <c r="H160" s="11"/>
      <c r="I160" s="11"/>
      <c r="J160" s="12"/>
      <c r="K160" s="13"/>
      <c r="L160" s="230"/>
      <c r="M160" s="235"/>
      <c r="N160" s="10"/>
      <c r="O160" s="10"/>
      <c r="P160" s="10"/>
      <c r="Q160" s="10"/>
      <c r="R160" s="10"/>
      <c r="S160" s="10"/>
      <c r="T160" s="10"/>
      <c r="U160" s="10"/>
      <c r="V160" s="10"/>
      <c r="W160" s="10"/>
      <c r="X160" s="10"/>
      <c r="Y160" s="10"/>
      <c r="Z160" s="10"/>
      <c r="AA160" s="10"/>
      <c r="AB160" s="10"/>
      <c r="AC160" s="10"/>
      <c r="AD160" s="10"/>
      <c r="AE160" s="10"/>
      <c r="AF160" s="10"/>
      <c r="AG160" s="10"/>
      <c r="AH160" s="10"/>
      <c r="AI160" s="10"/>
    </row>
    <row r="161" spans="1:35" x14ac:dyDescent="0.25">
      <c r="A161" s="10"/>
      <c r="B161" s="6"/>
      <c r="C161" s="9"/>
      <c r="D161" s="9"/>
      <c r="E161" s="10"/>
      <c r="F161" s="11"/>
      <c r="G161" s="11"/>
      <c r="H161" s="11"/>
      <c r="I161" s="11"/>
      <c r="J161" s="12"/>
      <c r="K161" s="13"/>
      <c r="L161" s="230"/>
      <c r="M161" s="235"/>
      <c r="N161" s="10"/>
      <c r="O161" s="10"/>
      <c r="P161" s="10"/>
      <c r="Q161" s="10"/>
      <c r="R161" s="10"/>
      <c r="S161" s="10"/>
      <c r="T161" s="10"/>
      <c r="U161" s="10"/>
      <c r="V161" s="10"/>
      <c r="W161" s="10"/>
      <c r="X161" s="10"/>
      <c r="Y161" s="10"/>
      <c r="Z161" s="10"/>
      <c r="AA161" s="10"/>
      <c r="AB161" s="10"/>
      <c r="AC161" s="10"/>
      <c r="AD161" s="10"/>
      <c r="AE161" s="10"/>
      <c r="AF161" s="10"/>
      <c r="AG161" s="10"/>
      <c r="AH161" s="10"/>
      <c r="AI161" s="10"/>
    </row>
    <row r="162" spans="1:35" x14ac:dyDescent="0.25">
      <c r="A162" s="10"/>
      <c r="B162" s="6"/>
      <c r="C162" s="9"/>
      <c r="D162" s="9"/>
      <c r="E162" s="10"/>
      <c r="F162" s="11"/>
      <c r="G162" s="11"/>
      <c r="H162" s="11"/>
      <c r="I162" s="11"/>
      <c r="J162" s="12"/>
      <c r="K162" s="13"/>
      <c r="L162" s="230"/>
      <c r="M162" s="235"/>
      <c r="N162" s="10"/>
      <c r="O162" s="10"/>
      <c r="P162" s="10"/>
      <c r="Q162" s="10"/>
      <c r="R162" s="10"/>
      <c r="S162" s="10"/>
      <c r="T162" s="10"/>
      <c r="U162" s="10"/>
      <c r="V162" s="10"/>
      <c r="W162" s="10"/>
      <c r="X162" s="10"/>
      <c r="Y162" s="10"/>
      <c r="Z162" s="10"/>
      <c r="AA162" s="10"/>
      <c r="AB162" s="10"/>
      <c r="AC162" s="10"/>
      <c r="AD162" s="10"/>
      <c r="AE162" s="10"/>
      <c r="AF162" s="10"/>
      <c r="AG162" s="10"/>
      <c r="AH162" s="10"/>
      <c r="AI162" s="10"/>
    </row>
    <row r="163" spans="1:35" x14ac:dyDescent="0.25">
      <c r="A163" s="10"/>
      <c r="B163" s="6"/>
      <c r="C163" s="9"/>
      <c r="D163" s="9"/>
      <c r="E163" s="10"/>
      <c r="F163" s="11"/>
      <c r="G163" s="11"/>
      <c r="H163" s="11"/>
      <c r="I163" s="11"/>
      <c r="J163" s="12"/>
      <c r="K163" s="13"/>
      <c r="L163" s="230"/>
      <c r="M163" s="235"/>
      <c r="N163" s="10"/>
      <c r="O163" s="10"/>
      <c r="P163" s="10"/>
      <c r="Q163" s="10"/>
      <c r="R163" s="10"/>
      <c r="S163" s="10"/>
      <c r="T163" s="10"/>
      <c r="U163" s="10"/>
      <c r="V163" s="10"/>
      <c r="W163" s="10"/>
      <c r="X163" s="10"/>
      <c r="Y163" s="10"/>
      <c r="Z163" s="10"/>
      <c r="AA163" s="10"/>
      <c r="AB163" s="10"/>
      <c r="AC163" s="10"/>
      <c r="AD163" s="10"/>
      <c r="AE163" s="10"/>
      <c r="AF163" s="10"/>
      <c r="AG163" s="10"/>
      <c r="AH163" s="10"/>
      <c r="AI163" s="10"/>
    </row>
    <row r="164" spans="1:35" x14ac:dyDescent="0.25">
      <c r="A164" s="10"/>
      <c r="B164" s="6"/>
      <c r="C164" s="9"/>
      <c r="D164" s="9"/>
      <c r="E164" s="10"/>
      <c r="F164" s="11"/>
      <c r="G164" s="11"/>
      <c r="H164" s="11"/>
      <c r="I164" s="11"/>
      <c r="J164" s="12"/>
      <c r="K164" s="13"/>
      <c r="L164" s="230"/>
      <c r="M164" s="235"/>
      <c r="N164" s="10"/>
      <c r="O164" s="10"/>
      <c r="P164" s="10"/>
      <c r="Q164" s="10"/>
      <c r="R164" s="10"/>
      <c r="S164" s="10"/>
      <c r="T164" s="10"/>
      <c r="U164" s="10"/>
      <c r="V164" s="10"/>
      <c r="W164" s="10"/>
      <c r="X164" s="10"/>
      <c r="Y164" s="10"/>
      <c r="Z164" s="10"/>
      <c r="AA164" s="10"/>
      <c r="AB164" s="10"/>
      <c r="AC164" s="10"/>
      <c r="AD164" s="10"/>
      <c r="AE164" s="10"/>
      <c r="AF164" s="10"/>
      <c r="AG164" s="10"/>
      <c r="AH164" s="10"/>
      <c r="AI164" s="10"/>
    </row>
    <row r="165" spans="1:35" x14ac:dyDescent="0.25">
      <c r="A165" s="10"/>
      <c r="B165" s="6"/>
      <c r="C165" s="9"/>
      <c r="D165" s="9"/>
      <c r="E165" s="10"/>
      <c r="F165" s="11"/>
      <c r="G165" s="11"/>
      <c r="H165" s="11"/>
      <c r="I165" s="11"/>
      <c r="J165" s="12"/>
      <c r="K165" s="13"/>
      <c r="L165" s="230"/>
      <c r="M165" s="235"/>
      <c r="N165" s="10"/>
      <c r="O165" s="10"/>
      <c r="P165" s="10"/>
      <c r="Q165" s="10"/>
      <c r="R165" s="10"/>
      <c r="S165" s="10"/>
      <c r="T165" s="10"/>
      <c r="U165" s="10"/>
      <c r="V165" s="10"/>
      <c r="W165" s="10"/>
      <c r="X165" s="10"/>
      <c r="Y165" s="10"/>
      <c r="Z165" s="10"/>
      <c r="AA165" s="10"/>
      <c r="AB165" s="10"/>
      <c r="AC165" s="10"/>
      <c r="AD165" s="10"/>
      <c r="AE165" s="10"/>
      <c r="AF165" s="10"/>
      <c r="AG165" s="10"/>
      <c r="AH165" s="10"/>
      <c r="AI165" s="10"/>
    </row>
    <row r="166" spans="1:35" x14ac:dyDescent="0.25">
      <c r="A166" s="10"/>
      <c r="D166" s="9"/>
      <c r="E166" s="10"/>
      <c r="F166" s="11"/>
      <c r="G166" s="11"/>
      <c r="H166" s="11"/>
      <c r="I166" s="11"/>
      <c r="J166" s="12"/>
      <c r="K166" s="13"/>
      <c r="L166" s="230"/>
      <c r="M166" s="235"/>
      <c r="N166" s="10"/>
      <c r="O166" s="10"/>
      <c r="P166" s="10"/>
      <c r="Q166" s="10"/>
      <c r="R166" s="10"/>
      <c r="S166" s="10"/>
      <c r="T166" s="10"/>
      <c r="U166" s="10"/>
      <c r="V166" s="10"/>
      <c r="W166" s="10"/>
      <c r="X166" s="10"/>
      <c r="Y166" s="10"/>
      <c r="Z166" s="10"/>
      <c r="AA166" s="10"/>
      <c r="AB166" s="10"/>
      <c r="AC166" s="10"/>
      <c r="AD166" s="10"/>
      <c r="AE166" s="10"/>
      <c r="AF166" s="10"/>
      <c r="AG166" s="10"/>
      <c r="AH166" s="10"/>
      <c r="AI166" s="10"/>
    </row>
    <row r="167" spans="1:35" x14ac:dyDescent="0.25">
      <c r="A167" s="10"/>
      <c r="L167" s="230"/>
      <c r="M167" s="235"/>
      <c r="N167" s="10"/>
      <c r="O167" s="10"/>
      <c r="P167" s="10"/>
      <c r="Q167" s="10"/>
      <c r="R167" s="10"/>
      <c r="S167" s="10"/>
      <c r="T167" s="10"/>
      <c r="U167" s="10"/>
      <c r="V167" s="10"/>
      <c r="W167" s="10"/>
      <c r="X167" s="10"/>
      <c r="Y167" s="10"/>
      <c r="Z167" s="10"/>
      <c r="AA167" s="10"/>
      <c r="AB167" s="10"/>
      <c r="AC167" s="10"/>
      <c r="AD167" s="10"/>
      <c r="AE167" s="10"/>
      <c r="AF167" s="10"/>
      <c r="AG167" s="10"/>
      <c r="AH167" s="10"/>
      <c r="AI167" s="10"/>
    </row>
    <row r="168" spans="1:35" x14ac:dyDescent="0.25">
      <c r="A168" s="10"/>
      <c r="L168" s="230"/>
      <c r="M168" s="235"/>
      <c r="N168" s="10"/>
      <c r="O168" s="10"/>
      <c r="P168" s="10"/>
      <c r="Q168" s="10"/>
      <c r="R168" s="10"/>
      <c r="S168" s="10"/>
      <c r="T168" s="10"/>
      <c r="U168" s="10"/>
      <c r="V168" s="10"/>
      <c r="W168" s="10"/>
      <c r="X168" s="10"/>
      <c r="Y168" s="10"/>
      <c r="Z168" s="10"/>
      <c r="AA168" s="10"/>
      <c r="AB168" s="10"/>
      <c r="AC168" s="10"/>
      <c r="AD168" s="10"/>
      <c r="AE168" s="10"/>
      <c r="AF168" s="10"/>
      <c r="AG168" s="10"/>
      <c r="AH168" s="10"/>
      <c r="AI168" s="10"/>
    </row>
    <row r="169" spans="1:35" x14ac:dyDescent="0.25">
      <c r="A169" s="10"/>
      <c r="L169" s="230"/>
      <c r="M169" s="235"/>
      <c r="N169" s="10"/>
      <c r="O169" s="10"/>
      <c r="P169" s="10"/>
      <c r="Q169" s="10"/>
      <c r="R169" s="10"/>
      <c r="S169" s="10"/>
      <c r="T169" s="10"/>
      <c r="U169" s="10"/>
      <c r="V169" s="10"/>
      <c r="W169" s="10"/>
      <c r="X169" s="10"/>
      <c r="Y169" s="10"/>
      <c r="Z169" s="10"/>
      <c r="AA169" s="10"/>
      <c r="AB169" s="10"/>
      <c r="AC169" s="10"/>
      <c r="AD169" s="10"/>
      <c r="AE169" s="10"/>
      <c r="AF169" s="10"/>
      <c r="AG169" s="10"/>
      <c r="AH169" s="10"/>
      <c r="AI169" s="10"/>
    </row>
  </sheetData>
  <mergeCells count="110">
    <mergeCell ref="C34:J34"/>
    <mergeCell ref="G109:K109"/>
    <mergeCell ref="C27:D27"/>
    <mergeCell ref="F27:G27"/>
    <mergeCell ref="C28:D28"/>
    <mergeCell ref="F28:G28"/>
    <mergeCell ref="C55:J55"/>
    <mergeCell ref="C56:D56"/>
    <mergeCell ref="C57:D57"/>
    <mergeCell ref="C38:D38"/>
    <mergeCell ref="F38:G38"/>
    <mergeCell ref="C37:D37"/>
    <mergeCell ref="F37:G37"/>
    <mergeCell ref="F48:G48"/>
    <mergeCell ref="B49:G49"/>
    <mergeCell ref="B54:G54"/>
    <mergeCell ref="F44:G44"/>
    <mergeCell ref="C40:J40"/>
    <mergeCell ref="B39:G39"/>
    <mergeCell ref="C42:D42"/>
    <mergeCell ref="F42:G42"/>
    <mergeCell ref="B51:B53"/>
    <mergeCell ref="E51:E53"/>
    <mergeCell ref="C30:J30"/>
    <mergeCell ref="C44:D44"/>
    <mergeCell ref="F51:G53"/>
    <mergeCell ref="H51:H53"/>
    <mergeCell ref="I51:I53"/>
    <mergeCell ref="J51:J53"/>
    <mergeCell ref="K51:K53"/>
    <mergeCell ref="C35:D35"/>
    <mergeCell ref="F35:G35"/>
    <mergeCell ref="C36:D36"/>
    <mergeCell ref="F36:G36"/>
    <mergeCell ref="C45:D45"/>
    <mergeCell ref="F45:G45"/>
    <mergeCell ref="C41:D41"/>
    <mergeCell ref="F41:G41"/>
    <mergeCell ref="E18:G18"/>
    <mergeCell ref="H18:J18"/>
    <mergeCell ref="E15:G15"/>
    <mergeCell ref="B5:J13"/>
    <mergeCell ref="B14:J14"/>
    <mergeCell ref="D110:E110"/>
    <mergeCell ref="G110:K110"/>
    <mergeCell ref="F56:G56"/>
    <mergeCell ref="F57:G57"/>
    <mergeCell ref="C43:D43"/>
    <mergeCell ref="F43:G43"/>
    <mergeCell ref="C47:J47"/>
    <mergeCell ref="C83:D83"/>
    <mergeCell ref="C64:D64"/>
    <mergeCell ref="C65:D65"/>
    <mergeCell ref="G87:K87"/>
    <mergeCell ref="G107:J107"/>
    <mergeCell ref="G108:K108"/>
    <mergeCell ref="C61:D61"/>
    <mergeCell ref="F61:G61"/>
    <mergeCell ref="C60:D60"/>
    <mergeCell ref="F60:G60"/>
    <mergeCell ref="C59:J59"/>
    <mergeCell ref="C50:J50"/>
    <mergeCell ref="F26:G26"/>
    <mergeCell ref="B29:G29"/>
    <mergeCell ref="F31:G31"/>
    <mergeCell ref="C31:D31"/>
    <mergeCell ref="B46:G46"/>
    <mergeCell ref="B1:J3"/>
    <mergeCell ref="D16:J16"/>
    <mergeCell ref="D17:J17"/>
    <mergeCell ref="F23:G23"/>
    <mergeCell ref="F22:G22"/>
    <mergeCell ref="H19:J19"/>
    <mergeCell ref="B15:C15"/>
    <mergeCell ref="B16:C16"/>
    <mergeCell ref="B17:C17"/>
    <mergeCell ref="B18:C18"/>
    <mergeCell ref="B19:C19"/>
    <mergeCell ref="B20:C20"/>
    <mergeCell ref="E19:G19"/>
    <mergeCell ref="C22:D22"/>
    <mergeCell ref="D20:J20"/>
    <mergeCell ref="H15:J15"/>
    <mergeCell ref="C23:D23"/>
    <mergeCell ref="B4:J4"/>
    <mergeCell ref="B21:J21"/>
    <mergeCell ref="L51:L53"/>
    <mergeCell ref="M51:M53"/>
    <mergeCell ref="G85:J85"/>
    <mergeCell ref="G86:K86"/>
    <mergeCell ref="B63:I63"/>
    <mergeCell ref="C24:D24"/>
    <mergeCell ref="F24:G24"/>
    <mergeCell ref="H29:I29"/>
    <mergeCell ref="H33:I33"/>
    <mergeCell ref="H39:I39"/>
    <mergeCell ref="H46:I46"/>
    <mergeCell ref="H54:I54"/>
    <mergeCell ref="H58:I58"/>
    <mergeCell ref="H62:I62"/>
    <mergeCell ref="B58:G58"/>
    <mergeCell ref="H49:I49"/>
    <mergeCell ref="C25:D25"/>
    <mergeCell ref="B33:G33"/>
    <mergeCell ref="C48:D48"/>
    <mergeCell ref="C32:D32"/>
    <mergeCell ref="C51:D53"/>
    <mergeCell ref="F32:G32"/>
    <mergeCell ref="F25:G25"/>
    <mergeCell ref="C26:D26"/>
  </mergeCells>
  <conditionalFormatting sqref="K58">
    <cfRule type="colorScale" priority="37">
      <colorScale>
        <cfvo type="min"/>
        <cfvo type="percentile" val="50"/>
        <cfvo type="max"/>
        <color rgb="FF63BE7B"/>
        <color rgb="FFFFEB84"/>
        <color rgb="FFF8696B"/>
      </colorScale>
    </cfRule>
  </conditionalFormatting>
  <conditionalFormatting sqref="K12:K14">
    <cfRule type="colorScale" priority="33">
      <colorScale>
        <cfvo type="min"/>
        <cfvo type="percentile" val="50"/>
        <cfvo type="max"/>
        <color rgb="FF63BE7B"/>
        <color rgb="FFFFEB84"/>
        <color rgb="FFF8696B"/>
      </colorScale>
    </cfRule>
  </conditionalFormatting>
  <conditionalFormatting sqref="C108">
    <cfRule type="cellIs" dxfId="15" priority="23" stopIfTrue="1" operator="equal">
      <formula>0</formula>
    </cfRule>
  </conditionalFormatting>
  <conditionalFormatting sqref="D110">
    <cfRule type="cellIs" dxfId="14" priority="25" stopIfTrue="1" operator="equal">
      <formula>0</formula>
    </cfRule>
  </conditionalFormatting>
  <conditionalFormatting sqref="C107">
    <cfRule type="cellIs" dxfId="13" priority="24" stopIfTrue="1" operator="equal">
      <formula>0</formula>
    </cfRule>
  </conditionalFormatting>
  <conditionalFormatting sqref="K83">
    <cfRule type="colorScale" priority="64">
      <colorScale>
        <cfvo type="min"/>
        <cfvo type="percentile" val="50"/>
        <cfvo type="max"/>
        <color rgb="FF63BE7B"/>
        <color rgb="FFFFEB84"/>
        <color rgb="FFF8696B"/>
      </colorScale>
    </cfRule>
  </conditionalFormatting>
  <conditionalFormatting sqref="C97">
    <cfRule type="cellIs" dxfId="12" priority="3" stopIfTrue="1" operator="equal">
      <formula>0</formula>
    </cfRule>
  </conditionalFormatting>
  <conditionalFormatting sqref="C96">
    <cfRule type="cellIs" dxfId="11" priority="4" stopIfTrue="1" operator="equal">
      <formula>0</formula>
    </cfRule>
  </conditionalFormatting>
  <conditionalFormatting sqref="K111:K1048576 K1:K4 K88:K95 K59:K64 K54:K57 K15:K51">
    <cfRule type="colorScale" priority="65">
      <colorScale>
        <cfvo type="min"/>
        <cfvo type="percentile" val="50"/>
        <cfvo type="max"/>
        <color rgb="FF63BE7B"/>
        <color rgb="FFFFEB84"/>
        <color rgb="FFF8696B"/>
      </colorScale>
    </cfRule>
  </conditionalFormatting>
  <conditionalFormatting sqref="C87">
    <cfRule type="cellIs" dxfId="10" priority="1" stopIfTrue="1" operator="equal">
      <formula>0</formula>
    </cfRule>
  </conditionalFormatting>
  <conditionalFormatting sqref="C86">
    <cfRule type="cellIs" dxfId="9" priority="2" stopIfTrue="1" operator="equal">
      <formula>0</formula>
    </cfRule>
  </conditionalFormatting>
  <pageMargins left="0.39370078740157483" right="0" top="0.78740157480314965" bottom="0.39370078740157483" header="0.31496062992125984" footer="0.31496062992125984"/>
  <pageSetup paperSize="9" scale="74" fitToHeight="0" orientation="landscape" r:id="rId1"/>
  <rowBreaks count="1" manualBreakCount="1">
    <brk id="54"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Y48"/>
  <sheetViews>
    <sheetView topLeftCell="B4" zoomScaleNormal="100" workbookViewId="0">
      <selection activeCell="S10" sqref="S10"/>
    </sheetView>
  </sheetViews>
  <sheetFormatPr defaultRowHeight="15.75" x14ac:dyDescent="0.25"/>
  <cols>
    <col min="1" max="2" width="9.140625" style="18"/>
    <col min="3" max="3" width="7.5703125" style="18" customWidth="1"/>
    <col min="4" max="4" width="30.5703125" style="18" bestFit="1" customWidth="1"/>
    <col min="5" max="5" width="13.5703125" style="27" customWidth="1"/>
    <col min="6" max="6" width="11.28515625" style="32" bestFit="1" customWidth="1"/>
    <col min="7" max="7" width="2.7109375" style="32" customWidth="1"/>
    <col min="8" max="11" width="9.5703125" style="18" bestFit="1" customWidth="1"/>
    <col min="12" max="12" width="8.42578125" style="18" bestFit="1" customWidth="1"/>
    <col min="13" max="13" width="9.140625" style="18"/>
    <col min="14" max="14" width="8.42578125" style="18" bestFit="1" customWidth="1"/>
    <col min="15" max="15" width="9.140625" style="18"/>
    <col min="16" max="16" width="8.42578125" style="18" bestFit="1" customWidth="1"/>
    <col min="17" max="17" width="9.140625" style="18"/>
    <col min="18" max="18" width="7.5703125" style="18" customWidth="1"/>
    <col min="19" max="19" width="9.140625" style="18"/>
    <col min="20" max="20" width="14.42578125" style="236" bestFit="1" customWidth="1"/>
    <col min="21" max="21" width="9.140625" style="18"/>
    <col min="22" max="22" width="9.140625" style="236"/>
    <col min="23" max="16384" width="9.140625" style="18"/>
  </cols>
  <sheetData>
    <row r="4" spans="3:25" ht="3.75" customHeight="1" thickBot="1" x14ac:dyDescent="0.3"/>
    <row r="5" spans="3:25" ht="26.25" customHeight="1" thickBot="1" x14ac:dyDescent="0.3">
      <c r="C5" s="332" t="s">
        <v>44</v>
      </c>
      <c r="D5" s="333"/>
      <c r="E5" s="333"/>
      <c r="F5" s="333"/>
      <c r="G5" s="333"/>
      <c r="H5" s="333"/>
      <c r="I5" s="333"/>
      <c r="J5" s="333"/>
      <c r="K5" s="333"/>
      <c r="L5" s="333"/>
      <c r="M5" s="333"/>
      <c r="N5" s="333"/>
      <c r="O5" s="333"/>
      <c r="P5" s="333"/>
      <c r="Q5" s="333"/>
      <c r="R5" s="333"/>
      <c r="S5" s="334"/>
    </row>
    <row r="6" spans="3:25" x14ac:dyDescent="0.25">
      <c r="C6" s="341" t="s">
        <v>24</v>
      </c>
      <c r="D6" s="345" t="s">
        <v>25</v>
      </c>
      <c r="E6" s="345" t="s">
        <v>26</v>
      </c>
      <c r="F6" s="345"/>
      <c r="G6" s="345"/>
      <c r="H6" s="345" t="s">
        <v>27</v>
      </c>
      <c r="I6" s="345"/>
      <c r="J6" s="345" t="s">
        <v>28</v>
      </c>
      <c r="K6" s="345"/>
      <c r="L6" s="345" t="s">
        <v>29</v>
      </c>
      <c r="M6" s="345"/>
      <c r="N6" s="345" t="s">
        <v>30</v>
      </c>
      <c r="O6" s="345"/>
      <c r="P6" s="345" t="s">
        <v>31</v>
      </c>
      <c r="Q6" s="345"/>
      <c r="R6" s="345" t="s">
        <v>37</v>
      </c>
      <c r="S6" s="355"/>
    </row>
    <row r="7" spans="3:25" x14ac:dyDescent="0.25">
      <c r="C7" s="342"/>
      <c r="D7" s="353"/>
      <c r="E7" s="353"/>
      <c r="F7" s="353"/>
      <c r="G7" s="353"/>
      <c r="H7" s="203" t="s">
        <v>34</v>
      </c>
      <c r="I7" s="203" t="s">
        <v>35</v>
      </c>
      <c r="J7" s="203" t="s">
        <v>34</v>
      </c>
      <c r="K7" s="203" t="s">
        <v>35</v>
      </c>
      <c r="L7" s="203" t="s">
        <v>34</v>
      </c>
      <c r="M7" s="203" t="s">
        <v>35</v>
      </c>
      <c r="N7" s="203" t="s">
        <v>34</v>
      </c>
      <c r="O7" s="203" t="s">
        <v>35</v>
      </c>
      <c r="P7" s="203" t="s">
        <v>34</v>
      </c>
      <c r="Q7" s="203" t="s">
        <v>35</v>
      </c>
      <c r="R7" s="203" t="s">
        <v>34</v>
      </c>
      <c r="S7" s="204" t="s">
        <v>35</v>
      </c>
    </row>
    <row r="8" spans="3:25" x14ac:dyDescent="0.25">
      <c r="C8" s="342"/>
      <c r="D8" s="353"/>
      <c r="E8" s="203" t="s">
        <v>32</v>
      </c>
      <c r="F8" s="348" t="s">
        <v>33</v>
      </c>
      <c r="G8" s="348"/>
      <c r="H8" s="203" t="s">
        <v>33</v>
      </c>
      <c r="I8" s="203" t="s">
        <v>33</v>
      </c>
      <c r="J8" s="203" t="s">
        <v>33</v>
      </c>
      <c r="K8" s="203" t="s">
        <v>33</v>
      </c>
      <c r="L8" s="203" t="s">
        <v>33</v>
      </c>
      <c r="M8" s="203" t="s">
        <v>33</v>
      </c>
      <c r="N8" s="203" t="s">
        <v>33</v>
      </c>
      <c r="O8" s="203" t="s">
        <v>33</v>
      </c>
      <c r="P8" s="203" t="s">
        <v>33</v>
      </c>
      <c r="Q8" s="203" t="s">
        <v>33</v>
      </c>
      <c r="R8" s="203" t="s">
        <v>33</v>
      </c>
      <c r="S8" s="204" t="s">
        <v>33</v>
      </c>
    </row>
    <row r="9" spans="3:25" x14ac:dyDescent="0.25">
      <c r="C9" s="47" t="str">
        <f>Planilha!B23</f>
        <v>1.0</v>
      </c>
      <c r="D9" s="48" t="str">
        <f>Planilha!C23</f>
        <v>INSTALAÇÃO DO CANTEIRO</v>
      </c>
      <c r="E9" s="49">
        <f>Planilha!J29</f>
        <v>0</v>
      </c>
      <c r="F9" s="349" t="e">
        <f>E9/Planilha!J63</f>
        <v>#DIV/0!</v>
      </c>
      <c r="G9" s="349"/>
      <c r="H9" s="50">
        <v>100</v>
      </c>
      <c r="I9" s="51">
        <f t="shared" ref="I9:I16" si="0">H9</f>
        <v>100</v>
      </c>
      <c r="J9" s="54"/>
      <c r="K9" s="51">
        <f t="shared" ref="K9:K16" si="1">J9+H9</f>
        <v>100</v>
      </c>
      <c r="L9" s="54"/>
      <c r="M9" s="51">
        <f t="shared" ref="M9:M16" si="2">L9+J9+H9</f>
        <v>100</v>
      </c>
      <c r="N9" s="54"/>
      <c r="O9" s="51"/>
      <c r="P9" s="54"/>
      <c r="Q9" s="51"/>
      <c r="R9" s="54"/>
      <c r="S9" s="52"/>
    </row>
    <row r="10" spans="3:25" x14ac:dyDescent="0.25">
      <c r="C10" s="47" t="str">
        <f>Planilha!B30</f>
        <v>2.0</v>
      </c>
      <c r="D10" s="48" t="str">
        <f>Planilha!C30</f>
        <v>MOVIMENTO DE TERRA</v>
      </c>
      <c r="E10" s="49">
        <f>Planilha!J33</f>
        <v>0</v>
      </c>
      <c r="F10" s="349" t="e">
        <f>E10/Planilha!J63</f>
        <v>#DIV/0!</v>
      </c>
      <c r="G10" s="349"/>
      <c r="H10" s="50">
        <v>100</v>
      </c>
      <c r="I10" s="51">
        <f t="shared" si="0"/>
        <v>100</v>
      </c>
      <c r="J10" s="54"/>
      <c r="K10" s="51">
        <f t="shared" si="1"/>
        <v>100</v>
      </c>
      <c r="L10" s="54"/>
      <c r="M10" s="51">
        <f t="shared" si="2"/>
        <v>100</v>
      </c>
      <c r="N10" s="54"/>
      <c r="O10" s="51"/>
      <c r="P10" s="54"/>
      <c r="Q10" s="51"/>
      <c r="R10" s="54"/>
      <c r="S10" s="52"/>
    </row>
    <row r="11" spans="3:25" x14ac:dyDescent="0.25">
      <c r="C11" s="47" t="str">
        <f>Planilha!B34</f>
        <v>3.0</v>
      </c>
      <c r="D11" s="48" t="str">
        <f>Planilha!C34</f>
        <v>FUNDAÇÃO E BLOCOS</v>
      </c>
      <c r="E11" s="49">
        <f>Planilha!J39</f>
        <v>0</v>
      </c>
      <c r="F11" s="349" t="e">
        <f>E11/Planilha!J63</f>
        <v>#DIV/0!</v>
      </c>
      <c r="G11" s="349"/>
      <c r="H11" s="50">
        <v>80</v>
      </c>
      <c r="I11" s="51">
        <f t="shared" ref="I11" si="3">H11</f>
        <v>80</v>
      </c>
      <c r="J11" s="216">
        <v>20</v>
      </c>
      <c r="K11" s="51">
        <f t="shared" si="1"/>
        <v>100</v>
      </c>
      <c r="L11" s="54"/>
      <c r="M11" s="51">
        <f t="shared" si="2"/>
        <v>100</v>
      </c>
      <c r="N11" s="54"/>
      <c r="O11" s="51"/>
      <c r="P11" s="54"/>
      <c r="Q11" s="51"/>
      <c r="R11" s="54"/>
      <c r="S11" s="52"/>
    </row>
    <row r="12" spans="3:25" x14ac:dyDescent="0.25">
      <c r="C12" s="47" t="str">
        <f>Planilha!B40</f>
        <v>4.0</v>
      </c>
      <c r="D12" s="48" t="str">
        <f>Planilha!C40</f>
        <v>ESTRUTURA DE CONCRETO</v>
      </c>
      <c r="E12" s="49">
        <f>Planilha!J46</f>
        <v>0</v>
      </c>
      <c r="F12" s="349" t="e">
        <f>E12/Planilha!J63</f>
        <v>#DIV/0!</v>
      </c>
      <c r="G12" s="349"/>
      <c r="H12" s="50">
        <v>50</v>
      </c>
      <c r="I12" s="51">
        <f t="shared" si="0"/>
        <v>50</v>
      </c>
      <c r="J12" s="196">
        <v>50</v>
      </c>
      <c r="K12" s="51">
        <f t="shared" si="1"/>
        <v>100</v>
      </c>
      <c r="L12" s="54"/>
      <c r="M12" s="51">
        <f t="shared" si="2"/>
        <v>100</v>
      </c>
      <c r="N12" s="54"/>
      <c r="O12" s="51"/>
      <c r="P12" s="54"/>
      <c r="Q12" s="51"/>
      <c r="R12" s="54"/>
      <c r="S12" s="52"/>
    </row>
    <row r="13" spans="3:25" x14ac:dyDescent="0.25">
      <c r="C13" s="47" t="str">
        <f>Planilha!B47</f>
        <v>5.0</v>
      </c>
      <c r="D13" s="48" t="str">
        <f>Planilha!C47</f>
        <v>IMPERMEABILIZAÇÃO</v>
      </c>
      <c r="E13" s="49">
        <f>Planilha!J49</f>
        <v>0</v>
      </c>
      <c r="F13" s="349" t="e">
        <f>E13/Planilha!J63</f>
        <v>#DIV/0!</v>
      </c>
      <c r="G13" s="349"/>
      <c r="H13" s="50">
        <v>100</v>
      </c>
      <c r="I13" s="51">
        <f t="shared" si="0"/>
        <v>100</v>
      </c>
      <c r="J13" s="54"/>
      <c r="K13" s="51">
        <f t="shared" si="1"/>
        <v>100</v>
      </c>
      <c r="L13" s="54"/>
      <c r="M13" s="51">
        <f t="shared" si="2"/>
        <v>100</v>
      </c>
      <c r="N13" s="54"/>
      <c r="O13" s="51"/>
      <c r="P13" s="54"/>
      <c r="Q13" s="51"/>
      <c r="R13" s="54"/>
      <c r="S13" s="52"/>
    </row>
    <row r="14" spans="3:25" x14ac:dyDescent="0.25">
      <c r="C14" s="47" t="str">
        <f>Planilha!B50</f>
        <v>6.0</v>
      </c>
      <c r="D14" s="48" t="str">
        <f>Planilha!C50</f>
        <v>ALVENARIA</v>
      </c>
      <c r="E14" s="49">
        <f>Planilha!J54</f>
        <v>0</v>
      </c>
      <c r="F14" s="349" t="e">
        <f>E14/Planilha!J63</f>
        <v>#DIV/0!</v>
      </c>
      <c r="G14" s="349"/>
      <c r="H14" s="50">
        <v>20</v>
      </c>
      <c r="I14" s="51">
        <f t="shared" si="0"/>
        <v>20</v>
      </c>
      <c r="J14" s="196">
        <v>80</v>
      </c>
      <c r="K14" s="51">
        <f t="shared" si="1"/>
        <v>100</v>
      </c>
      <c r="L14" s="54"/>
      <c r="M14" s="51">
        <f t="shared" si="2"/>
        <v>100</v>
      </c>
      <c r="N14" s="54"/>
      <c r="O14" s="51"/>
      <c r="P14" s="54"/>
      <c r="Q14" s="51"/>
      <c r="R14" s="54"/>
      <c r="S14" s="52"/>
      <c r="U14" s="22"/>
    </row>
    <row r="15" spans="3:25" x14ac:dyDescent="0.25">
      <c r="C15" s="47" t="str">
        <f>Planilha!B55</f>
        <v>7.0</v>
      </c>
      <c r="D15" s="48" t="str">
        <f>Planilha!C55</f>
        <v>REVESTIMENTO DE PAREDES</v>
      </c>
      <c r="E15" s="49">
        <f>Planilha!J58</f>
        <v>0</v>
      </c>
      <c r="F15" s="349" t="e">
        <f>E15/Planilha!J63</f>
        <v>#DIV/0!</v>
      </c>
      <c r="G15" s="349"/>
      <c r="H15" s="50">
        <v>35</v>
      </c>
      <c r="I15" s="51">
        <f t="shared" si="0"/>
        <v>35</v>
      </c>
      <c r="J15" s="50">
        <v>65</v>
      </c>
      <c r="K15" s="51">
        <f t="shared" si="1"/>
        <v>100</v>
      </c>
      <c r="L15" s="54"/>
      <c r="M15" s="51">
        <f t="shared" si="2"/>
        <v>100</v>
      </c>
      <c r="N15" s="54"/>
      <c r="O15" s="51"/>
      <c r="P15" s="54"/>
      <c r="Q15" s="51"/>
      <c r="R15" s="54"/>
      <c r="S15" s="52"/>
      <c r="U15" s="30"/>
      <c r="W15" s="30"/>
      <c r="X15" s="30"/>
      <c r="Y15" s="30"/>
    </row>
    <row r="16" spans="3:25" ht="16.5" thickBot="1" x14ac:dyDescent="0.3">
      <c r="C16" s="116" t="str">
        <f>Planilha!B59</f>
        <v>8.0</v>
      </c>
      <c r="D16" s="207" t="str">
        <f>Planilha!C59</f>
        <v>LIMPEZA</v>
      </c>
      <c r="E16" s="208">
        <f>Planilha!J62</f>
        <v>0</v>
      </c>
      <c r="F16" s="356" t="e">
        <f>E16/Planilha!J63</f>
        <v>#DIV/0!</v>
      </c>
      <c r="G16" s="356"/>
      <c r="H16" s="209">
        <v>0</v>
      </c>
      <c r="I16" s="210">
        <f t="shared" si="0"/>
        <v>0</v>
      </c>
      <c r="J16" s="209">
        <v>100</v>
      </c>
      <c r="K16" s="210">
        <f t="shared" si="1"/>
        <v>100</v>
      </c>
      <c r="L16" s="54"/>
      <c r="M16" s="51">
        <f t="shared" si="2"/>
        <v>100</v>
      </c>
      <c r="N16" s="211"/>
      <c r="O16" s="210"/>
      <c r="P16" s="211"/>
      <c r="Q16" s="210"/>
      <c r="R16" s="211"/>
      <c r="S16" s="212"/>
      <c r="U16" s="30"/>
      <c r="W16" s="30"/>
      <c r="X16" s="30"/>
      <c r="Y16" s="30"/>
    </row>
    <row r="17" spans="3:25" ht="16.5" thickBot="1" x14ac:dyDescent="0.3">
      <c r="C17" s="24"/>
      <c r="D17" s="24"/>
      <c r="E17" s="23"/>
      <c r="F17" s="24"/>
      <c r="G17" s="28"/>
      <c r="H17" s="24"/>
      <c r="I17" s="24"/>
      <c r="J17" s="24"/>
      <c r="K17" s="24"/>
      <c r="L17" s="24"/>
      <c r="M17" s="24"/>
      <c r="N17" s="24"/>
      <c r="O17" s="24"/>
      <c r="P17" s="24"/>
      <c r="Q17" s="24"/>
      <c r="U17" s="31"/>
      <c r="V17" s="242"/>
      <c r="W17" s="31"/>
      <c r="X17" s="30"/>
      <c r="Y17" s="30"/>
    </row>
    <row r="18" spans="3:25" x14ac:dyDescent="0.25">
      <c r="C18" s="343" t="s">
        <v>36</v>
      </c>
      <c r="D18" s="346" t="s">
        <v>38</v>
      </c>
      <c r="E18" s="33" t="s">
        <v>33</v>
      </c>
      <c r="F18" s="34" t="e">
        <f>SUM(F9:F16)</f>
        <v>#DIV/0!</v>
      </c>
      <c r="G18" s="350"/>
      <c r="H18" s="335">
        <f>((SUM(H9:H16)*100)/V18)/100</f>
        <v>0.60624999999999996</v>
      </c>
      <c r="I18" s="339"/>
      <c r="J18" s="335">
        <f>((SUM(J9:J16)*100)/V18)/100</f>
        <v>0.39374999999999999</v>
      </c>
      <c r="K18" s="339"/>
      <c r="L18" s="335">
        <f>((SUM(L9:L16)*100)/V18)/100</f>
        <v>0</v>
      </c>
      <c r="M18" s="339"/>
      <c r="N18" s="335">
        <f>((SUM(N9:N16)*100)/V18)/100</f>
        <v>0</v>
      </c>
      <c r="O18" s="339"/>
      <c r="P18" s="335">
        <f>((SUM(P9:P16)*100)/V18)/100</f>
        <v>0</v>
      </c>
      <c r="Q18" s="339"/>
      <c r="R18" s="335">
        <v>0</v>
      </c>
      <c r="S18" s="336"/>
      <c r="T18" s="237">
        <f>SUM(H18:S18)</f>
        <v>1</v>
      </c>
      <c r="U18" s="31"/>
      <c r="V18" s="243">
        <f>SUM(M9:M16)</f>
        <v>800</v>
      </c>
      <c r="W18" s="31"/>
      <c r="X18" s="30"/>
      <c r="Y18" s="30"/>
    </row>
    <row r="19" spans="3:25" ht="16.5" thickBot="1" x14ac:dyDescent="0.3">
      <c r="C19" s="344"/>
      <c r="D19" s="347"/>
      <c r="E19" s="45" t="s">
        <v>32</v>
      </c>
      <c r="F19" s="46">
        <f>Planilha!J63</f>
        <v>0</v>
      </c>
      <c r="G19" s="351"/>
      <c r="H19" s="337">
        <f>(H9*E9+H10*E10+H12*E12+H13*E13+H14*E14+H15*E15+H16*E16+H11*E11)/100</f>
        <v>0</v>
      </c>
      <c r="I19" s="340"/>
      <c r="J19" s="337">
        <f>(J9*E9+J10*E10+J12*E12+J13*E13+J14*E14+J15*E15+J16*E16+J11*E11)/100</f>
        <v>0</v>
      </c>
      <c r="K19" s="340"/>
      <c r="L19" s="337">
        <f>(L9*E9+L10*E10+L12*E12+L13*E13+L14*E14+L15*E15+L16*E16)/100</f>
        <v>0</v>
      </c>
      <c r="M19" s="340"/>
      <c r="N19" s="337">
        <f>(N9*E9+N10*E10+N12*E12+N13*E13+N14*E14+N15*E15+N16*E16)/100</f>
        <v>0</v>
      </c>
      <c r="O19" s="340"/>
      <c r="P19" s="337">
        <f>(P9*E9+P10*E10+P12*E12+P13*E13+P14*E14+P15*E15+P16*E16)/100</f>
        <v>0</v>
      </c>
      <c r="Q19" s="340"/>
      <c r="R19" s="337">
        <f>(R9*E9+R10*E10+R12*E12+R13*E13+R14*E14+R16*E16)/100</f>
        <v>0</v>
      </c>
      <c r="S19" s="338"/>
      <c r="T19" s="238">
        <f>SUM(H19:S19)</f>
        <v>0</v>
      </c>
      <c r="U19" s="31"/>
      <c r="V19" s="242"/>
      <c r="W19" s="31"/>
      <c r="X19" s="30"/>
      <c r="Y19" s="30"/>
    </row>
    <row r="20" spans="3:25" x14ac:dyDescent="0.25">
      <c r="C20" s="26"/>
      <c r="D20" s="26"/>
      <c r="E20" s="35"/>
      <c r="F20" s="36"/>
      <c r="G20" s="40"/>
      <c r="H20" s="37"/>
      <c r="I20" s="37"/>
      <c r="J20" s="42" t="s">
        <v>39</v>
      </c>
      <c r="K20" s="37"/>
      <c r="L20" s="37"/>
      <c r="M20" s="37"/>
      <c r="N20" s="37"/>
      <c r="O20" s="37"/>
      <c r="P20" s="37"/>
      <c r="Q20" s="37"/>
      <c r="R20" s="38"/>
      <c r="S20" s="39"/>
      <c r="U20" s="31"/>
      <c r="V20" s="242"/>
      <c r="W20" s="31"/>
      <c r="X20" s="30"/>
      <c r="Y20" s="30"/>
    </row>
    <row r="21" spans="3:25" x14ac:dyDescent="0.25">
      <c r="C21" s="43" t="s">
        <v>40</v>
      </c>
      <c r="J21" s="42"/>
      <c r="K21" s="37"/>
      <c r="L21" s="37"/>
      <c r="M21" s="37"/>
      <c r="N21" s="354" t="s">
        <v>190</v>
      </c>
      <c r="O21" s="354"/>
      <c r="P21" s="354"/>
      <c r="Q21" s="354"/>
      <c r="R21" s="354"/>
      <c r="S21" s="354"/>
      <c r="U21" s="31"/>
      <c r="V21" s="242"/>
      <c r="W21" s="31"/>
      <c r="X21" s="30"/>
      <c r="Y21" s="30"/>
    </row>
    <row r="22" spans="3:25" x14ac:dyDescent="0.25">
      <c r="C22" s="44" t="s">
        <v>41</v>
      </c>
      <c r="D22" s="43" t="s">
        <v>46</v>
      </c>
      <c r="J22" s="42"/>
      <c r="K22" s="37"/>
      <c r="L22" s="37"/>
      <c r="M22" s="37"/>
      <c r="N22" s="37"/>
      <c r="O22" s="37"/>
      <c r="P22" s="37"/>
      <c r="Q22" s="37"/>
      <c r="R22" s="38"/>
      <c r="S22" s="39"/>
      <c r="U22" s="31"/>
      <c r="V22" s="242"/>
      <c r="W22" s="31"/>
      <c r="X22" s="30"/>
      <c r="Y22" s="30"/>
    </row>
    <row r="23" spans="3:25" x14ac:dyDescent="0.25">
      <c r="C23" s="44" t="s">
        <v>41</v>
      </c>
      <c r="D23" s="43" t="s">
        <v>43</v>
      </c>
      <c r="J23" s="42"/>
      <c r="K23" s="37"/>
      <c r="L23" s="37"/>
      <c r="M23" s="37"/>
      <c r="N23" s="354"/>
      <c r="O23" s="354"/>
      <c r="P23" s="354"/>
      <c r="Q23" s="354"/>
      <c r="R23" s="354"/>
      <c r="S23" s="354"/>
      <c r="U23" s="31"/>
      <c r="V23" s="242"/>
      <c r="W23" s="31"/>
      <c r="X23" s="30"/>
      <c r="Y23" s="30"/>
    </row>
    <row r="24" spans="3:25" x14ac:dyDescent="0.25">
      <c r="C24" s="44" t="s">
        <v>41</v>
      </c>
      <c r="D24" s="43" t="s">
        <v>42</v>
      </c>
      <c r="J24" s="42"/>
      <c r="K24" s="37"/>
      <c r="L24" s="37"/>
      <c r="M24" s="37"/>
      <c r="N24" s="37"/>
      <c r="O24" s="37"/>
      <c r="P24" s="37"/>
      <c r="Q24" s="37"/>
      <c r="R24" s="38"/>
      <c r="S24" s="39"/>
      <c r="U24" s="31"/>
      <c r="V24" s="242"/>
      <c r="W24" s="31"/>
      <c r="X24" s="30"/>
      <c r="Y24" s="30"/>
    </row>
    <row r="25" spans="3:25" x14ac:dyDescent="0.25">
      <c r="C25" s="44"/>
      <c r="D25" s="43"/>
      <c r="J25" s="42"/>
      <c r="K25" s="37"/>
      <c r="L25" s="37"/>
      <c r="M25" s="37"/>
      <c r="N25" s="37"/>
      <c r="O25" s="37"/>
      <c r="P25" s="37"/>
      <c r="Q25" s="37"/>
      <c r="R25" s="38"/>
      <c r="S25" s="39"/>
      <c r="U25" s="31"/>
      <c r="V25" s="242"/>
      <c r="W25" s="31"/>
      <c r="X25" s="30"/>
      <c r="Y25" s="30"/>
    </row>
    <row r="26" spans="3:25" x14ac:dyDescent="0.25">
      <c r="C26" s="44"/>
      <c r="D26" s="43"/>
      <c r="J26" s="42"/>
      <c r="K26" s="37"/>
      <c r="L26" s="37"/>
      <c r="M26" s="37"/>
      <c r="N26" s="37"/>
      <c r="O26" s="37"/>
      <c r="P26" s="37"/>
      <c r="Q26" s="37"/>
      <c r="R26" s="38"/>
      <c r="S26" s="39"/>
      <c r="U26" s="31"/>
      <c r="V26" s="242"/>
      <c r="W26" s="31"/>
      <c r="X26" s="30"/>
      <c r="Y26" s="30"/>
    </row>
    <row r="27" spans="3:25" x14ac:dyDescent="0.25">
      <c r="C27" s="44"/>
      <c r="D27" s="43"/>
      <c r="J27" s="42"/>
      <c r="K27" s="37"/>
      <c r="L27" s="37"/>
      <c r="M27" s="37"/>
      <c r="N27" s="37"/>
      <c r="O27" s="37"/>
      <c r="P27" s="37"/>
      <c r="Q27" s="37"/>
      <c r="R27" s="38"/>
      <c r="S27" s="39"/>
      <c r="U27" s="31"/>
      <c r="V27" s="242"/>
      <c r="W27" s="31"/>
      <c r="X27" s="30"/>
      <c r="Y27" s="30"/>
    </row>
    <row r="28" spans="3:25" x14ac:dyDescent="0.25">
      <c r="C28" s="44"/>
      <c r="D28" s="43"/>
      <c r="J28" s="42"/>
      <c r="K28" s="37"/>
      <c r="L28" s="37"/>
      <c r="M28" s="37"/>
      <c r="N28" s="37"/>
      <c r="O28" s="37"/>
      <c r="P28" s="37"/>
      <c r="Q28" s="37"/>
      <c r="R28" s="38"/>
      <c r="S28" s="39"/>
      <c r="U28" s="31"/>
      <c r="V28" s="242"/>
      <c r="W28" s="31"/>
      <c r="X28" s="30"/>
      <c r="Y28" s="30"/>
    </row>
    <row r="29" spans="3:25" x14ac:dyDescent="0.25">
      <c r="C29" s="44"/>
      <c r="D29" s="43"/>
      <c r="J29" s="42"/>
      <c r="K29" s="37"/>
      <c r="L29" s="37"/>
      <c r="M29" s="37"/>
      <c r="N29" s="37"/>
      <c r="O29" s="37"/>
      <c r="P29" s="37"/>
      <c r="Q29" s="37"/>
      <c r="R29" s="38"/>
      <c r="S29" s="39"/>
      <c r="U29" s="31"/>
      <c r="V29" s="242"/>
      <c r="W29" s="31"/>
      <c r="X29" s="30"/>
      <c r="Y29" s="30"/>
    </row>
    <row r="30" spans="3:25" x14ac:dyDescent="0.25">
      <c r="C30" s="44"/>
      <c r="D30" s="43"/>
      <c r="J30" s="42"/>
      <c r="K30" s="37"/>
      <c r="L30" s="37"/>
      <c r="M30" s="37"/>
      <c r="N30" s="37"/>
      <c r="O30" s="37"/>
      <c r="P30" s="37"/>
      <c r="Q30" s="37"/>
      <c r="R30" s="38"/>
      <c r="S30" s="39"/>
      <c r="U30" s="31"/>
      <c r="V30" s="242"/>
      <c r="W30" s="31"/>
      <c r="X30" s="30"/>
      <c r="Y30" s="30"/>
    </row>
    <row r="31" spans="3:25" x14ac:dyDescent="0.25">
      <c r="K31" s="37"/>
      <c r="L31" s="37"/>
      <c r="M31" s="37"/>
      <c r="N31" s="37"/>
      <c r="O31" s="37"/>
      <c r="P31" s="37"/>
      <c r="Q31" s="37"/>
      <c r="R31" s="38"/>
      <c r="S31" s="39"/>
      <c r="T31" s="239"/>
      <c r="U31" s="31"/>
      <c r="V31" s="242"/>
      <c r="W31" s="31"/>
      <c r="X31" s="30"/>
      <c r="Y31" s="30"/>
    </row>
    <row r="32" spans="3:25" x14ac:dyDescent="0.25">
      <c r="C32" s="326"/>
      <c r="D32" s="326"/>
      <c r="E32" s="326"/>
      <c r="F32" s="326"/>
      <c r="K32" s="326"/>
      <c r="L32" s="326"/>
      <c r="M32" s="326"/>
      <c r="N32" s="326"/>
      <c r="O32" s="41"/>
      <c r="P32" s="326"/>
      <c r="Q32" s="326"/>
      <c r="R32" s="326"/>
      <c r="S32" s="326"/>
      <c r="T32" s="240"/>
      <c r="U32" s="29"/>
    </row>
    <row r="33" spans="3:21" x14ac:dyDescent="0.25">
      <c r="C33" s="327"/>
      <c r="D33" s="327"/>
      <c r="E33" s="327"/>
      <c r="F33" s="327"/>
      <c r="K33" s="326"/>
      <c r="L33" s="326"/>
      <c r="M33" s="326"/>
      <c r="N33" s="326"/>
      <c r="O33" s="41"/>
      <c r="P33" s="327"/>
      <c r="Q33" s="327"/>
      <c r="R33" s="327"/>
      <c r="S33" s="327"/>
      <c r="T33" s="240"/>
      <c r="U33" s="29"/>
    </row>
    <row r="34" spans="3:21" ht="30" customHeight="1" x14ac:dyDescent="0.25">
      <c r="C34" s="328" t="s">
        <v>50</v>
      </c>
      <c r="D34" s="329"/>
      <c r="E34" s="329"/>
      <c r="F34" s="329"/>
      <c r="K34" s="328"/>
      <c r="L34" s="329"/>
      <c r="M34" s="329"/>
      <c r="N34" s="329"/>
      <c r="O34" s="86"/>
      <c r="P34" s="328" t="s">
        <v>65</v>
      </c>
      <c r="Q34" s="329"/>
      <c r="R34" s="329"/>
      <c r="S34" s="329"/>
      <c r="T34" s="241"/>
      <c r="U34" s="29"/>
    </row>
    <row r="35" spans="3:21" x14ac:dyDescent="0.25">
      <c r="C35" s="248" t="s">
        <v>69</v>
      </c>
      <c r="D35" s="248" t="s">
        <v>49</v>
      </c>
      <c r="E35" s="248"/>
      <c r="F35" s="248"/>
      <c r="K35" s="248"/>
      <c r="L35" s="248"/>
      <c r="M35" s="248"/>
      <c r="N35" s="248"/>
      <c r="O35" s="248"/>
      <c r="P35" s="248" t="s">
        <v>66</v>
      </c>
      <c r="Q35" s="248"/>
      <c r="R35" s="248"/>
      <c r="S35" s="248"/>
      <c r="T35" s="248"/>
      <c r="U35" s="29"/>
    </row>
    <row r="36" spans="3:21" x14ac:dyDescent="0.25">
      <c r="C36" s="248" t="s">
        <v>70</v>
      </c>
      <c r="D36" s="248">
        <v>35225</v>
      </c>
      <c r="E36" s="248"/>
      <c r="F36" s="248"/>
      <c r="K36" s="248"/>
      <c r="L36" s="248"/>
      <c r="M36" s="248"/>
      <c r="N36" s="248"/>
      <c r="O36" s="248"/>
      <c r="P36" s="248" t="s">
        <v>67</v>
      </c>
      <c r="Q36" s="248"/>
      <c r="R36" s="248"/>
      <c r="S36" s="248"/>
      <c r="T36" s="248"/>
      <c r="U36" s="29"/>
    </row>
    <row r="37" spans="3:21" x14ac:dyDescent="0.25">
      <c r="C37" s="330" t="s">
        <v>102</v>
      </c>
      <c r="D37" s="331"/>
      <c r="E37" s="331"/>
      <c r="F37" s="331"/>
      <c r="K37" s="41"/>
      <c r="L37" s="59"/>
      <c r="M37" s="352"/>
      <c r="N37" s="352"/>
      <c r="O37" s="41"/>
      <c r="P37" s="330"/>
      <c r="Q37" s="331"/>
      <c r="R37" s="331"/>
      <c r="S37" s="331"/>
      <c r="T37" s="240"/>
      <c r="U37" s="29"/>
    </row>
    <row r="38" spans="3:21" x14ac:dyDescent="0.25">
      <c r="D38" s="29"/>
      <c r="E38" s="25"/>
      <c r="F38" s="35"/>
      <c r="M38" s="29"/>
      <c r="N38" s="41"/>
      <c r="O38" s="41"/>
      <c r="P38" s="41"/>
      <c r="Q38" s="41"/>
      <c r="R38" s="41"/>
      <c r="S38" s="41"/>
      <c r="T38" s="240"/>
      <c r="U38" s="29"/>
    </row>
    <row r="39" spans="3:21" x14ac:dyDescent="0.25">
      <c r="D39" s="29"/>
      <c r="E39" s="25"/>
      <c r="F39" s="35"/>
      <c r="H39" s="41"/>
      <c r="I39" s="41"/>
      <c r="J39" s="41"/>
      <c r="K39" s="41"/>
      <c r="L39" s="41"/>
      <c r="M39" s="41"/>
      <c r="N39" s="29"/>
      <c r="O39" s="29"/>
      <c r="P39" s="29"/>
      <c r="Q39" s="29"/>
      <c r="R39" s="29"/>
      <c r="S39" s="29"/>
      <c r="T39" s="239"/>
      <c r="U39" s="29"/>
    </row>
    <row r="40" spans="3:21" x14ac:dyDescent="0.25">
      <c r="D40" s="29"/>
      <c r="E40" s="25"/>
      <c r="F40" s="35"/>
      <c r="H40" s="41"/>
      <c r="I40" s="41"/>
      <c r="J40" s="41"/>
      <c r="K40" s="41"/>
      <c r="L40" s="41"/>
      <c r="M40" s="41"/>
      <c r="N40" s="29"/>
      <c r="O40" s="29"/>
      <c r="P40" s="29"/>
      <c r="Q40" s="29"/>
      <c r="R40" s="29"/>
      <c r="S40" s="29"/>
      <c r="T40" s="239"/>
      <c r="U40" s="29"/>
    </row>
    <row r="41" spans="3:21" x14ac:dyDescent="0.25">
      <c r="D41" s="29"/>
      <c r="E41" s="25"/>
      <c r="F41" s="35"/>
      <c r="H41" s="41"/>
      <c r="I41" s="41"/>
      <c r="J41" s="41"/>
      <c r="K41" s="41"/>
      <c r="L41" s="41"/>
      <c r="M41" s="41"/>
      <c r="N41" s="41"/>
      <c r="O41" s="41"/>
      <c r="P41" s="41"/>
      <c r="Q41" s="41"/>
      <c r="R41" s="29"/>
      <c r="S41" s="29"/>
      <c r="T41" s="239"/>
      <c r="U41" s="29"/>
    </row>
    <row r="42" spans="3:21" x14ac:dyDescent="0.25">
      <c r="H42" s="41"/>
      <c r="I42" s="41"/>
      <c r="J42" s="41"/>
      <c r="K42" s="41"/>
      <c r="L42" s="41"/>
      <c r="M42" s="41"/>
      <c r="N42" s="41"/>
      <c r="O42" s="41"/>
      <c r="P42" s="41"/>
      <c r="Q42" s="41"/>
      <c r="R42" s="29"/>
      <c r="S42" s="29"/>
      <c r="T42" s="239"/>
      <c r="U42" s="29"/>
    </row>
    <row r="43" spans="3:21" x14ac:dyDescent="0.25">
      <c r="H43" s="41"/>
      <c r="I43" s="41"/>
      <c r="J43" s="41"/>
      <c r="K43" s="41"/>
      <c r="L43" s="41"/>
      <c r="M43" s="41"/>
      <c r="N43" s="41"/>
      <c r="O43" s="41"/>
      <c r="P43" s="41"/>
      <c r="Q43" s="41"/>
      <c r="R43" s="29"/>
      <c r="S43" s="29"/>
      <c r="T43" s="239"/>
      <c r="U43" s="29"/>
    </row>
    <row r="44" spans="3:21" x14ac:dyDescent="0.25">
      <c r="H44" s="41"/>
      <c r="I44" s="41"/>
      <c r="J44" s="41"/>
      <c r="K44" s="41"/>
      <c r="L44" s="41"/>
      <c r="M44" s="41"/>
      <c r="N44" s="41"/>
      <c r="O44" s="41"/>
      <c r="P44" s="41"/>
      <c r="Q44" s="41"/>
      <c r="R44" s="29"/>
      <c r="S44" s="29"/>
      <c r="T44" s="239"/>
      <c r="U44" s="29"/>
    </row>
    <row r="45" spans="3:21" x14ac:dyDescent="0.25">
      <c r="H45" s="41"/>
      <c r="I45" s="41"/>
      <c r="J45" s="41"/>
      <c r="K45" s="41"/>
      <c r="L45" s="41"/>
      <c r="M45" s="41"/>
      <c r="N45" s="41"/>
      <c r="O45" s="41"/>
      <c r="P45" s="41"/>
      <c r="Q45" s="41"/>
    </row>
    <row r="46" spans="3:21" x14ac:dyDescent="0.25">
      <c r="H46" s="41"/>
      <c r="I46" s="41"/>
      <c r="J46" s="41"/>
      <c r="K46" s="41"/>
      <c r="L46" s="41"/>
      <c r="M46" s="41"/>
      <c r="N46" s="41"/>
      <c r="O46" s="41"/>
      <c r="P46" s="41"/>
      <c r="Q46" s="41"/>
    </row>
    <row r="47" spans="3:21" x14ac:dyDescent="0.25">
      <c r="H47" s="41"/>
      <c r="I47" s="41"/>
      <c r="J47" s="41"/>
      <c r="K47" s="41"/>
      <c r="L47" s="59"/>
      <c r="M47" s="352"/>
      <c r="N47" s="352"/>
    </row>
    <row r="48" spans="3:21" x14ac:dyDescent="0.25">
      <c r="H48" s="41"/>
      <c r="I48" s="41"/>
      <c r="J48" s="41"/>
      <c r="K48" s="41"/>
      <c r="L48" s="41"/>
      <c r="M48" s="41"/>
    </row>
  </sheetData>
  <mergeCells count="52">
    <mergeCell ref="K35:O35"/>
    <mergeCell ref="K36:O36"/>
    <mergeCell ref="P37:S37"/>
    <mergeCell ref="P35:T35"/>
    <mergeCell ref="P36:T36"/>
    <mergeCell ref="M47:N47"/>
    <mergeCell ref="D6:D8"/>
    <mergeCell ref="L6:M6"/>
    <mergeCell ref="N6:O6"/>
    <mergeCell ref="N21:S21"/>
    <mergeCell ref="N23:S23"/>
    <mergeCell ref="M37:N37"/>
    <mergeCell ref="K32:N33"/>
    <mergeCell ref="P32:S33"/>
    <mergeCell ref="K34:N34"/>
    <mergeCell ref="P34:S34"/>
    <mergeCell ref="E6:G7"/>
    <mergeCell ref="R6:S6"/>
    <mergeCell ref="F16:G16"/>
    <mergeCell ref="P6:Q6"/>
    <mergeCell ref="H18:I18"/>
    <mergeCell ref="D18:D19"/>
    <mergeCell ref="F8:G8"/>
    <mergeCell ref="F9:G9"/>
    <mergeCell ref="F10:G10"/>
    <mergeCell ref="F12:G12"/>
    <mergeCell ref="F13:G13"/>
    <mergeCell ref="F14:G14"/>
    <mergeCell ref="F15:G15"/>
    <mergeCell ref="G18:G19"/>
    <mergeCell ref="F11:G11"/>
    <mergeCell ref="C5:S5"/>
    <mergeCell ref="R18:S18"/>
    <mergeCell ref="R19:S19"/>
    <mergeCell ref="J18:K18"/>
    <mergeCell ref="L18:M18"/>
    <mergeCell ref="N18:O18"/>
    <mergeCell ref="P18:Q18"/>
    <mergeCell ref="H19:I19"/>
    <mergeCell ref="J19:K19"/>
    <mergeCell ref="L19:M19"/>
    <mergeCell ref="N19:O19"/>
    <mergeCell ref="P19:Q19"/>
    <mergeCell ref="C6:C8"/>
    <mergeCell ref="C18:C19"/>
    <mergeCell ref="H6:I6"/>
    <mergeCell ref="J6:K6"/>
    <mergeCell ref="C32:F33"/>
    <mergeCell ref="C34:F34"/>
    <mergeCell ref="C35:F35"/>
    <mergeCell ref="C36:F36"/>
    <mergeCell ref="C37:F37"/>
  </mergeCells>
  <conditionalFormatting sqref="M47">
    <cfRule type="cellIs" dxfId="8" priority="9" stopIfTrue="1" operator="equal">
      <formula>0</formula>
    </cfRule>
  </conditionalFormatting>
  <conditionalFormatting sqref="M37">
    <cfRule type="cellIs" dxfId="7" priority="2" stopIfTrue="1" operator="equal">
      <formula>0</formula>
    </cfRule>
  </conditionalFormatting>
  <pageMargins left="0.70866141732283472" right="0.23622047244094491" top="1.5354330708661419"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007"/>
  <sheetViews>
    <sheetView topLeftCell="A52" zoomScale="85" zoomScaleNormal="85" workbookViewId="0">
      <selection activeCell="B64" sqref="B64:F64"/>
    </sheetView>
  </sheetViews>
  <sheetFormatPr defaultColWidth="17.28515625" defaultRowHeight="15" x14ac:dyDescent="0.25"/>
  <cols>
    <col min="1" max="1" width="2.28515625" style="128" customWidth="1"/>
    <col min="2" max="2" width="35.85546875" style="128" customWidth="1"/>
    <col min="3" max="3" width="19.28515625" style="128" customWidth="1"/>
    <col min="4" max="6" width="14.7109375" style="128" customWidth="1"/>
    <col min="7" max="7" width="2.28515625" style="128" customWidth="1"/>
    <col min="8" max="8" width="3.28515625" style="128" customWidth="1"/>
    <col min="9" max="9" width="23.140625" style="128" hidden="1" customWidth="1"/>
    <col min="10" max="10" width="47.7109375" style="128" hidden="1" customWidth="1"/>
    <col min="11" max="12" width="9.140625" style="128" customWidth="1"/>
    <col min="13" max="13" width="18.7109375" style="128" customWidth="1"/>
    <col min="14" max="14" width="0" style="128" hidden="1" customWidth="1"/>
    <col min="15" max="15" width="15.42578125" style="128" hidden="1" customWidth="1"/>
    <col min="16" max="16" width="41.7109375" style="128" hidden="1" customWidth="1"/>
    <col min="17" max="17" width="18.85546875" style="128" hidden="1" customWidth="1"/>
    <col min="18" max="24" width="11.7109375" style="128" hidden="1" customWidth="1"/>
    <col min="25" max="37" width="0" style="128" hidden="1" customWidth="1"/>
    <col min="38" max="38" width="13.85546875" style="128" hidden="1" customWidth="1"/>
    <col min="39" max="39" width="38.7109375" style="128" hidden="1" customWidth="1"/>
    <col min="40" max="40" width="11.85546875" style="128" hidden="1" customWidth="1"/>
    <col min="41" max="41" width="8.7109375" style="128" hidden="1" customWidth="1"/>
    <col min="42" max="42" width="11.85546875" style="128" hidden="1" customWidth="1"/>
    <col min="43" max="43" width="9.28515625" style="128" hidden="1" customWidth="1"/>
    <col min="44" max="44" width="11.85546875" style="128" hidden="1" customWidth="1"/>
    <col min="45" max="45" width="7.28515625" style="128" hidden="1" customWidth="1"/>
    <col min="46" max="46" width="9.140625" style="128" customWidth="1"/>
    <col min="47" max="47" width="13.28515625" style="128" customWidth="1"/>
    <col min="48" max="71" width="9.140625" style="128" customWidth="1"/>
    <col min="72" max="72" width="22.7109375" style="128" customWidth="1"/>
    <col min="73" max="73" width="29" style="128" customWidth="1"/>
    <col min="74" max="74" width="9.5703125" style="128" customWidth="1"/>
    <col min="75" max="75" width="11.5703125" style="128" customWidth="1"/>
    <col min="76" max="76" width="10.7109375" style="128" customWidth="1"/>
    <col min="77" max="77" width="9.140625" style="128" customWidth="1"/>
    <col min="78" max="81" width="2.42578125" style="128" customWidth="1"/>
    <col min="82" max="82" width="4.85546875" style="128" customWidth="1"/>
    <col min="83" max="83" width="29.42578125" style="128" customWidth="1"/>
    <col min="84" max="84" width="17" style="128" customWidth="1"/>
    <col min="85" max="85" width="14.42578125" style="128" customWidth="1"/>
    <col min="86" max="86" width="17" style="128" customWidth="1"/>
    <col min="87" max="87" width="8.85546875" style="128" customWidth="1"/>
    <col min="88" max="97" width="2.42578125" style="128" customWidth="1"/>
    <col min="98" max="256" width="17.28515625" style="128"/>
    <col min="257" max="257" width="2.28515625" style="128" customWidth="1"/>
    <col min="258" max="258" width="35.85546875" style="128" customWidth="1"/>
    <col min="259" max="259" width="19.28515625" style="128" customWidth="1"/>
    <col min="260" max="262" width="14.7109375" style="128" customWidth="1"/>
    <col min="263" max="263" width="2.28515625" style="128" customWidth="1"/>
    <col min="264" max="264" width="3.28515625" style="128" customWidth="1"/>
    <col min="265" max="266" width="0" style="128" hidden="1" customWidth="1"/>
    <col min="267" max="268" width="9.140625" style="128" customWidth="1"/>
    <col min="269" max="269" width="18.7109375" style="128" customWidth="1"/>
    <col min="270" max="301" width="0" style="128" hidden="1" customWidth="1"/>
    <col min="302" max="302" width="9.140625" style="128" customWidth="1"/>
    <col min="303" max="303" width="13.28515625" style="128" customWidth="1"/>
    <col min="304" max="327" width="9.140625" style="128" customWidth="1"/>
    <col min="328" max="328" width="22.7109375" style="128" customWidth="1"/>
    <col min="329" max="329" width="29" style="128" customWidth="1"/>
    <col min="330" max="330" width="9.5703125" style="128" customWidth="1"/>
    <col min="331" max="331" width="11.5703125" style="128" customWidth="1"/>
    <col min="332" max="332" width="10.7109375" style="128" customWidth="1"/>
    <col min="333" max="333" width="9.140625" style="128" customWidth="1"/>
    <col min="334" max="337" width="2.42578125" style="128" customWidth="1"/>
    <col min="338" max="338" width="4.85546875" style="128" customWidth="1"/>
    <col min="339" max="339" width="29.42578125" style="128" customWidth="1"/>
    <col min="340" max="340" width="17" style="128" customWidth="1"/>
    <col min="341" max="341" width="14.42578125" style="128" customWidth="1"/>
    <col min="342" max="342" width="17" style="128" customWidth="1"/>
    <col min="343" max="343" width="8.85546875" style="128" customWidth="1"/>
    <col min="344" max="353" width="2.42578125" style="128" customWidth="1"/>
    <col min="354" max="512" width="17.28515625" style="128"/>
    <col min="513" max="513" width="2.28515625" style="128" customWidth="1"/>
    <col min="514" max="514" width="35.85546875" style="128" customWidth="1"/>
    <col min="515" max="515" width="19.28515625" style="128" customWidth="1"/>
    <col min="516" max="518" width="14.7109375" style="128" customWidth="1"/>
    <col min="519" max="519" width="2.28515625" style="128" customWidth="1"/>
    <col min="520" max="520" width="3.28515625" style="128" customWidth="1"/>
    <col min="521" max="522" width="0" style="128" hidden="1" customWidth="1"/>
    <col min="523" max="524" width="9.140625" style="128" customWidth="1"/>
    <col min="525" max="525" width="18.7109375" style="128" customWidth="1"/>
    <col min="526" max="557" width="0" style="128" hidden="1" customWidth="1"/>
    <col min="558" max="558" width="9.140625" style="128" customWidth="1"/>
    <col min="559" max="559" width="13.28515625" style="128" customWidth="1"/>
    <col min="560" max="583" width="9.140625" style="128" customWidth="1"/>
    <col min="584" max="584" width="22.7109375" style="128" customWidth="1"/>
    <col min="585" max="585" width="29" style="128" customWidth="1"/>
    <col min="586" max="586" width="9.5703125" style="128" customWidth="1"/>
    <col min="587" max="587" width="11.5703125" style="128" customWidth="1"/>
    <col min="588" max="588" width="10.7109375" style="128" customWidth="1"/>
    <col min="589" max="589" width="9.140625" style="128" customWidth="1"/>
    <col min="590" max="593" width="2.42578125" style="128" customWidth="1"/>
    <col min="594" max="594" width="4.85546875" style="128" customWidth="1"/>
    <col min="595" max="595" width="29.42578125" style="128" customWidth="1"/>
    <col min="596" max="596" width="17" style="128" customWidth="1"/>
    <col min="597" max="597" width="14.42578125" style="128" customWidth="1"/>
    <col min="598" max="598" width="17" style="128" customWidth="1"/>
    <col min="599" max="599" width="8.85546875" style="128" customWidth="1"/>
    <col min="600" max="609" width="2.42578125" style="128" customWidth="1"/>
    <col min="610" max="768" width="17.28515625" style="128"/>
    <col min="769" max="769" width="2.28515625" style="128" customWidth="1"/>
    <col min="770" max="770" width="35.85546875" style="128" customWidth="1"/>
    <col min="771" max="771" width="19.28515625" style="128" customWidth="1"/>
    <col min="772" max="774" width="14.7109375" style="128" customWidth="1"/>
    <col min="775" max="775" width="2.28515625" style="128" customWidth="1"/>
    <col min="776" max="776" width="3.28515625" style="128" customWidth="1"/>
    <col min="777" max="778" width="0" style="128" hidden="1" customWidth="1"/>
    <col min="779" max="780" width="9.140625" style="128" customWidth="1"/>
    <col min="781" max="781" width="18.7109375" style="128" customWidth="1"/>
    <col min="782" max="813" width="0" style="128" hidden="1" customWidth="1"/>
    <col min="814" max="814" width="9.140625" style="128" customWidth="1"/>
    <col min="815" max="815" width="13.28515625" style="128" customWidth="1"/>
    <col min="816" max="839" width="9.140625" style="128" customWidth="1"/>
    <col min="840" max="840" width="22.7109375" style="128" customWidth="1"/>
    <col min="841" max="841" width="29" style="128" customWidth="1"/>
    <col min="842" max="842" width="9.5703125" style="128" customWidth="1"/>
    <col min="843" max="843" width="11.5703125" style="128" customWidth="1"/>
    <col min="844" max="844" width="10.7109375" style="128" customWidth="1"/>
    <col min="845" max="845" width="9.140625" style="128" customWidth="1"/>
    <col min="846" max="849" width="2.42578125" style="128" customWidth="1"/>
    <col min="850" max="850" width="4.85546875" style="128" customWidth="1"/>
    <col min="851" max="851" width="29.42578125" style="128" customWidth="1"/>
    <col min="852" max="852" width="17" style="128" customWidth="1"/>
    <col min="853" max="853" width="14.42578125" style="128" customWidth="1"/>
    <col min="854" max="854" width="17" style="128" customWidth="1"/>
    <col min="855" max="855" width="8.85546875" style="128" customWidth="1"/>
    <col min="856" max="865" width="2.42578125" style="128" customWidth="1"/>
    <col min="866" max="1024" width="17.28515625" style="128"/>
    <col min="1025" max="1025" width="2.28515625" style="128" customWidth="1"/>
    <col min="1026" max="1026" width="35.85546875" style="128" customWidth="1"/>
    <col min="1027" max="1027" width="19.28515625" style="128" customWidth="1"/>
    <col min="1028" max="1030" width="14.7109375" style="128" customWidth="1"/>
    <col min="1031" max="1031" width="2.28515625" style="128" customWidth="1"/>
    <col min="1032" max="1032" width="3.28515625" style="128" customWidth="1"/>
    <col min="1033" max="1034" width="0" style="128" hidden="1" customWidth="1"/>
    <col min="1035" max="1036" width="9.140625" style="128" customWidth="1"/>
    <col min="1037" max="1037" width="18.7109375" style="128" customWidth="1"/>
    <col min="1038" max="1069" width="0" style="128" hidden="1" customWidth="1"/>
    <col min="1070" max="1070" width="9.140625" style="128" customWidth="1"/>
    <col min="1071" max="1071" width="13.28515625" style="128" customWidth="1"/>
    <col min="1072" max="1095" width="9.140625" style="128" customWidth="1"/>
    <col min="1096" max="1096" width="22.7109375" style="128" customWidth="1"/>
    <col min="1097" max="1097" width="29" style="128" customWidth="1"/>
    <col min="1098" max="1098" width="9.5703125" style="128" customWidth="1"/>
    <col min="1099" max="1099" width="11.5703125" style="128" customWidth="1"/>
    <col min="1100" max="1100" width="10.7109375" style="128" customWidth="1"/>
    <col min="1101" max="1101" width="9.140625" style="128" customWidth="1"/>
    <col min="1102" max="1105" width="2.42578125" style="128" customWidth="1"/>
    <col min="1106" max="1106" width="4.85546875" style="128" customWidth="1"/>
    <col min="1107" max="1107" width="29.42578125" style="128" customWidth="1"/>
    <col min="1108" max="1108" width="17" style="128" customWidth="1"/>
    <col min="1109" max="1109" width="14.42578125" style="128" customWidth="1"/>
    <col min="1110" max="1110" width="17" style="128" customWidth="1"/>
    <col min="1111" max="1111" width="8.85546875" style="128" customWidth="1"/>
    <col min="1112" max="1121" width="2.42578125" style="128" customWidth="1"/>
    <col min="1122" max="1280" width="17.28515625" style="128"/>
    <col min="1281" max="1281" width="2.28515625" style="128" customWidth="1"/>
    <col min="1282" max="1282" width="35.85546875" style="128" customWidth="1"/>
    <col min="1283" max="1283" width="19.28515625" style="128" customWidth="1"/>
    <col min="1284" max="1286" width="14.7109375" style="128" customWidth="1"/>
    <col min="1287" max="1287" width="2.28515625" style="128" customWidth="1"/>
    <col min="1288" max="1288" width="3.28515625" style="128" customWidth="1"/>
    <col min="1289" max="1290" width="0" style="128" hidden="1" customWidth="1"/>
    <col min="1291" max="1292" width="9.140625" style="128" customWidth="1"/>
    <col min="1293" max="1293" width="18.7109375" style="128" customWidth="1"/>
    <col min="1294" max="1325" width="0" style="128" hidden="1" customWidth="1"/>
    <col min="1326" max="1326" width="9.140625" style="128" customWidth="1"/>
    <col min="1327" max="1327" width="13.28515625" style="128" customWidth="1"/>
    <col min="1328" max="1351" width="9.140625" style="128" customWidth="1"/>
    <col min="1352" max="1352" width="22.7109375" style="128" customWidth="1"/>
    <col min="1353" max="1353" width="29" style="128" customWidth="1"/>
    <col min="1354" max="1354" width="9.5703125" style="128" customWidth="1"/>
    <col min="1355" max="1355" width="11.5703125" style="128" customWidth="1"/>
    <col min="1356" max="1356" width="10.7109375" style="128" customWidth="1"/>
    <col min="1357" max="1357" width="9.140625" style="128" customWidth="1"/>
    <col min="1358" max="1361" width="2.42578125" style="128" customWidth="1"/>
    <col min="1362" max="1362" width="4.85546875" style="128" customWidth="1"/>
    <col min="1363" max="1363" width="29.42578125" style="128" customWidth="1"/>
    <col min="1364" max="1364" width="17" style="128" customWidth="1"/>
    <col min="1365" max="1365" width="14.42578125" style="128" customWidth="1"/>
    <col min="1366" max="1366" width="17" style="128" customWidth="1"/>
    <col min="1367" max="1367" width="8.85546875" style="128" customWidth="1"/>
    <col min="1368" max="1377" width="2.42578125" style="128" customWidth="1"/>
    <col min="1378" max="1536" width="17.28515625" style="128"/>
    <col min="1537" max="1537" width="2.28515625" style="128" customWidth="1"/>
    <col min="1538" max="1538" width="35.85546875" style="128" customWidth="1"/>
    <col min="1539" max="1539" width="19.28515625" style="128" customWidth="1"/>
    <col min="1540" max="1542" width="14.7109375" style="128" customWidth="1"/>
    <col min="1543" max="1543" width="2.28515625" style="128" customWidth="1"/>
    <col min="1544" max="1544" width="3.28515625" style="128" customWidth="1"/>
    <col min="1545" max="1546" width="0" style="128" hidden="1" customWidth="1"/>
    <col min="1547" max="1548" width="9.140625" style="128" customWidth="1"/>
    <col min="1549" max="1549" width="18.7109375" style="128" customWidth="1"/>
    <col min="1550" max="1581" width="0" style="128" hidden="1" customWidth="1"/>
    <col min="1582" max="1582" width="9.140625" style="128" customWidth="1"/>
    <col min="1583" max="1583" width="13.28515625" style="128" customWidth="1"/>
    <col min="1584" max="1607" width="9.140625" style="128" customWidth="1"/>
    <col min="1608" max="1608" width="22.7109375" style="128" customWidth="1"/>
    <col min="1609" max="1609" width="29" style="128" customWidth="1"/>
    <col min="1610" max="1610" width="9.5703125" style="128" customWidth="1"/>
    <col min="1611" max="1611" width="11.5703125" style="128" customWidth="1"/>
    <col min="1612" max="1612" width="10.7109375" style="128" customWidth="1"/>
    <col min="1613" max="1613" width="9.140625" style="128" customWidth="1"/>
    <col min="1614" max="1617" width="2.42578125" style="128" customWidth="1"/>
    <col min="1618" max="1618" width="4.85546875" style="128" customWidth="1"/>
    <col min="1619" max="1619" width="29.42578125" style="128" customWidth="1"/>
    <col min="1620" max="1620" width="17" style="128" customWidth="1"/>
    <col min="1621" max="1621" width="14.42578125" style="128" customWidth="1"/>
    <col min="1622" max="1622" width="17" style="128" customWidth="1"/>
    <col min="1623" max="1623" width="8.85546875" style="128" customWidth="1"/>
    <col min="1624" max="1633" width="2.42578125" style="128" customWidth="1"/>
    <col min="1634" max="1792" width="17.28515625" style="128"/>
    <col min="1793" max="1793" width="2.28515625" style="128" customWidth="1"/>
    <col min="1794" max="1794" width="35.85546875" style="128" customWidth="1"/>
    <col min="1795" max="1795" width="19.28515625" style="128" customWidth="1"/>
    <col min="1796" max="1798" width="14.7109375" style="128" customWidth="1"/>
    <col min="1799" max="1799" width="2.28515625" style="128" customWidth="1"/>
    <col min="1800" max="1800" width="3.28515625" style="128" customWidth="1"/>
    <col min="1801" max="1802" width="0" style="128" hidden="1" customWidth="1"/>
    <col min="1803" max="1804" width="9.140625" style="128" customWidth="1"/>
    <col min="1805" max="1805" width="18.7109375" style="128" customWidth="1"/>
    <col min="1806" max="1837" width="0" style="128" hidden="1" customWidth="1"/>
    <col min="1838" max="1838" width="9.140625" style="128" customWidth="1"/>
    <col min="1839" max="1839" width="13.28515625" style="128" customWidth="1"/>
    <col min="1840" max="1863" width="9.140625" style="128" customWidth="1"/>
    <col min="1864" max="1864" width="22.7109375" style="128" customWidth="1"/>
    <col min="1865" max="1865" width="29" style="128" customWidth="1"/>
    <col min="1866" max="1866" width="9.5703125" style="128" customWidth="1"/>
    <col min="1867" max="1867" width="11.5703125" style="128" customWidth="1"/>
    <col min="1868" max="1868" width="10.7109375" style="128" customWidth="1"/>
    <col min="1869" max="1869" width="9.140625" style="128" customWidth="1"/>
    <col min="1870" max="1873" width="2.42578125" style="128" customWidth="1"/>
    <col min="1874" max="1874" width="4.85546875" style="128" customWidth="1"/>
    <col min="1875" max="1875" width="29.42578125" style="128" customWidth="1"/>
    <col min="1876" max="1876" width="17" style="128" customWidth="1"/>
    <col min="1877" max="1877" width="14.42578125" style="128" customWidth="1"/>
    <col min="1878" max="1878" width="17" style="128" customWidth="1"/>
    <col min="1879" max="1879" width="8.85546875" style="128" customWidth="1"/>
    <col min="1880" max="1889" width="2.42578125" style="128" customWidth="1"/>
    <col min="1890" max="2048" width="17.28515625" style="128"/>
    <col min="2049" max="2049" width="2.28515625" style="128" customWidth="1"/>
    <col min="2050" max="2050" width="35.85546875" style="128" customWidth="1"/>
    <col min="2051" max="2051" width="19.28515625" style="128" customWidth="1"/>
    <col min="2052" max="2054" width="14.7109375" style="128" customWidth="1"/>
    <col min="2055" max="2055" width="2.28515625" style="128" customWidth="1"/>
    <col min="2056" max="2056" width="3.28515625" style="128" customWidth="1"/>
    <col min="2057" max="2058" width="0" style="128" hidden="1" customWidth="1"/>
    <col min="2059" max="2060" width="9.140625" style="128" customWidth="1"/>
    <col min="2061" max="2061" width="18.7109375" style="128" customWidth="1"/>
    <col min="2062" max="2093" width="0" style="128" hidden="1" customWidth="1"/>
    <col min="2094" max="2094" width="9.140625" style="128" customWidth="1"/>
    <col min="2095" max="2095" width="13.28515625" style="128" customWidth="1"/>
    <col min="2096" max="2119" width="9.140625" style="128" customWidth="1"/>
    <col min="2120" max="2120" width="22.7109375" style="128" customWidth="1"/>
    <col min="2121" max="2121" width="29" style="128" customWidth="1"/>
    <col min="2122" max="2122" width="9.5703125" style="128" customWidth="1"/>
    <col min="2123" max="2123" width="11.5703125" style="128" customWidth="1"/>
    <col min="2124" max="2124" width="10.7109375" style="128" customWidth="1"/>
    <col min="2125" max="2125" width="9.140625" style="128" customWidth="1"/>
    <col min="2126" max="2129" width="2.42578125" style="128" customWidth="1"/>
    <col min="2130" max="2130" width="4.85546875" style="128" customWidth="1"/>
    <col min="2131" max="2131" width="29.42578125" style="128" customWidth="1"/>
    <col min="2132" max="2132" width="17" style="128" customWidth="1"/>
    <col min="2133" max="2133" width="14.42578125" style="128" customWidth="1"/>
    <col min="2134" max="2134" width="17" style="128" customWidth="1"/>
    <col min="2135" max="2135" width="8.85546875" style="128" customWidth="1"/>
    <col min="2136" max="2145" width="2.42578125" style="128" customWidth="1"/>
    <col min="2146" max="2304" width="17.28515625" style="128"/>
    <col min="2305" max="2305" width="2.28515625" style="128" customWidth="1"/>
    <col min="2306" max="2306" width="35.85546875" style="128" customWidth="1"/>
    <col min="2307" max="2307" width="19.28515625" style="128" customWidth="1"/>
    <col min="2308" max="2310" width="14.7109375" style="128" customWidth="1"/>
    <col min="2311" max="2311" width="2.28515625" style="128" customWidth="1"/>
    <col min="2312" max="2312" width="3.28515625" style="128" customWidth="1"/>
    <col min="2313" max="2314" width="0" style="128" hidden="1" customWidth="1"/>
    <col min="2315" max="2316" width="9.140625" style="128" customWidth="1"/>
    <col min="2317" max="2317" width="18.7109375" style="128" customWidth="1"/>
    <col min="2318" max="2349" width="0" style="128" hidden="1" customWidth="1"/>
    <col min="2350" max="2350" width="9.140625" style="128" customWidth="1"/>
    <col min="2351" max="2351" width="13.28515625" style="128" customWidth="1"/>
    <col min="2352" max="2375" width="9.140625" style="128" customWidth="1"/>
    <col min="2376" max="2376" width="22.7109375" style="128" customWidth="1"/>
    <col min="2377" max="2377" width="29" style="128" customWidth="1"/>
    <col min="2378" max="2378" width="9.5703125" style="128" customWidth="1"/>
    <col min="2379" max="2379" width="11.5703125" style="128" customWidth="1"/>
    <col min="2380" max="2380" width="10.7109375" style="128" customWidth="1"/>
    <col min="2381" max="2381" width="9.140625" style="128" customWidth="1"/>
    <col min="2382" max="2385" width="2.42578125" style="128" customWidth="1"/>
    <col min="2386" max="2386" width="4.85546875" style="128" customWidth="1"/>
    <col min="2387" max="2387" width="29.42578125" style="128" customWidth="1"/>
    <col min="2388" max="2388" width="17" style="128" customWidth="1"/>
    <col min="2389" max="2389" width="14.42578125" style="128" customWidth="1"/>
    <col min="2390" max="2390" width="17" style="128" customWidth="1"/>
    <col min="2391" max="2391" width="8.85546875" style="128" customWidth="1"/>
    <col min="2392" max="2401" width="2.42578125" style="128" customWidth="1"/>
    <col min="2402" max="2560" width="17.28515625" style="128"/>
    <col min="2561" max="2561" width="2.28515625" style="128" customWidth="1"/>
    <col min="2562" max="2562" width="35.85546875" style="128" customWidth="1"/>
    <col min="2563" max="2563" width="19.28515625" style="128" customWidth="1"/>
    <col min="2564" max="2566" width="14.7109375" style="128" customWidth="1"/>
    <col min="2567" max="2567" width="2.28515625" style="128" customWidth="1"/>
    <col min="2568" max="2568" width="3.28515625" style="128" customWidth="1"/>
    <col min="2569" max="2570" width="0" style="128" hidden="1" customWidth="1"/>
    <col min="2571" max="2572" width="9.140625" style="128" customWidth="1"/>
    <col min="2573" max="2573" width="18.7109375" style="128" customWidth="1"/>
    <col min="2574" max="2605" width="0" style="128" hidden="1" customWidth="1"/>
    <col min="2606" max="2606" width="9.140625" style="128" customWidth="1"/>
    <col min="2607" max="2607" width="13.28515625" style="128" customWidth="1"/>
    <col min="2608" max="2631" width="9.140625" style="128" customWidth="1"/>
    <col min="2632" max="2632" width="22.7109375" style="128" customWidth="1"/>
    <col min="2633" max="2633" width="29" style="128" customWidth="1"/>
    <col min="2634" max="2634" width="9.5703125" style="128" customWidth="1"/>
    <col min="2635" max="2635" width="11.5703125" style="128" customWidth="1"/>
    <col min="2636" max="2636" width="10.7109375" style="128" customWidth="1"/>
    <col min="2637" max="2637" width="9.140625" style="128" customWidth="1"/>
    <col min="2638" max="2641" width="2.42578125" style="128" customWidth="1"/>
    <col min="2642" max="2642" width="4.85546875" style="128" customWidth="1"/>
    <col min="2643" max="2643" width="29.42578125" style="128" customWidth="1"/>
    <col min="2644" max="2644" width="17" style="128" customWidth="1"/>
    <col min="2645" max="2645" width="14.42578125" style="128" customWidth="1"/>
    <col min="2646" max="2646" width="17" style="128" customWidth="1"/>
    <col min="2647" max="2647" width="8.85546875" style="128" customWidth="1"/>
    <col min="2648" max="2657" width="2.42578125" style="128" customWidth="1"/>
    <col min="2658" max="2816" width="17.28515625" style="128"/>
    <col min="2817" max="2817" width="2.28515625" style="128" customWidth="1"/>
    <col min="2818" max="2818" width="35.85546875" style="128" customWidth="1"/>
    <col min="2819" max="2819" width="19.28515625" style="128" customWidth="1"/>
    <col min="2820" max="2822" width="14.7109375" style="128" customWidth="1"/>
    <col min="2823" max="2823" width="2.28515625" style="128" customWidth="1"/>
    <col min="2824" max="2824" width="3.28515625" style="128" customWidth="1"/>
    <col min="2825" max="2826" width="0" style="128" hidden="1" customWidth="1"/>
    <col min="2827" max="2828" width="9.140625" style="128" customWidth="1"/>
    <col min="2829" max="2829" width="18.7109375" style="128" customWidth="1"/>
    <col min="2830" max="2861" width="0" style="128" hidden="1" customWidth="1"/>
    <col min="2862" max="2862" width="9.140625" style="128" customWidth="1"/>
    <col min="2863" max="2863" width="13.28515625" style="128" customWidth="1"/>
    <col min="2864" max="2887" width="9.140625" style="128" customWidth="1"/>
    <col min="2888" max="2888" width="22.7109375" style="128" customWidth="1"/>
    <col min="2889" max="2889" width="29" style="128" customWidth="1"/>
    <col min="2890" max="2890" width="9.5703125" style="128" customWidth="1"/>
    <col min="2891" max="2891" width="11.5703125" style="128" customWidth="1"/>
    <col min="2892" max="2892" width="10.7109375" style="128" customWidth="1"/>
    <col min="2893" max="2893" width="9.140625" style="128" customWidth="1"/>
    <col min="2894" max="2897" width="2.42578125" style="128" customWidth="1"/>
    <col min="2898" max="2898" width="4.85546875" style="128" customWidth="1"/>
    <col min="2899" max="2899" width="29.42578125" style="128" customWidth="1"/>
    <col min="2900" max="2900" width="17" style="128" customWidth="1"/>
    <col min="2901" max="2901" width="14.42578125" style="128" customWidth="1"/>
    <col min="2902" max="2902" width="17" style="128" customWidth="1"/>
    <col min="2903" max="2903" width="8.85546875" style="128" customWidth="1"/>
    <col min="2904" max="2913" width="2.42578125" style="128" customWidth="1"/>
    <col min="2914" max="3072" width="17.28515625" style="128"/>
    <col min="3073" max="3073" width="2.28515625" style="128" customWidth="1"/>
    <col min="3074" max="3074" width="35.85546875" style="128" customWidth="1"/>
    <col min="3075" max="3075" width="19.28515625" style="128" customWidth="1"/>
    <col min="3076" max="3078" width="14.7109375" style="128" customWidth="1"/>
    <col min="3079" max="3079" width="2.28515625" style="128" customWidth="1"/>
    <col min="3080" max="3080" width="3.28515625" style="128" customWidth="1"/>
    <col min="3081" max="3082" width="0" style="128" hidden="1" customWidth="1"/>
    <col min="3083" max="3084" width="9.140625" style="128" customWidth="1"/>
    <col min="3085" max="3085" width="18.7109375" style="128" customWidth="1"/>
    <col min="3086" max="3117" width="0" style="128" hidden="1" customWidth="1"/>
    <col min="3118" max="3118" width="9.140625" style="128" customWidth="1"/>
    <col min="3119" max="3119" width="13.28515625" style="128" customWidth="1"/>
    <col min="3120" max="3143" width="9.140625" style="128" customWidth="1"/>
    <col min="3144" max="3144" width="22.7109375" style="128" customWidth="1"/>
    <col min="3145" max="3145" width="29" style="128" customWidth="1"/>
    <col min="3146" max="3146" width="9.5703125" style="128" customWidth="1"/>
    <col min="3147" max="3147" width="11.5703125" style="128" customWidth="1"/>
    <col min="3148" max="3148" width="10.7109375" style="128" customWidth="1"/>
    <col min="3149" max="3149" width="9.140625" style="128" customWidth="1"/>
    <col min="3150" max="3153" width="2.42578125" style="128" customWidth="1"/>
    <col min="3154" max="3154" width="4.85546875" style="128" customWidth="1"/>
    <col min="3155" max="3155" width="29.42578125" style="128" customWidth="1"/>
    <col min="3156" max="3156" width="17" style="128" customWidth="1"/>
    <col min="3157" max="3157" width="14.42578125" style="128" customWidth="1"/>
    <col min="3158" max="3158" width="17" style="128" customWidth="1"/>
    <col min="3159" max="3159" width="8.85546875" style="128" customWidth="1"/>
    <col min="3160" max="3169" width="2.42578125" style="128" customWidth="1"/>
    <col min="3170" max="3328" width="17.28515625" style="128"/>
    <col min="3329" max="3329" width="2.28515625" style="128" customWidth="1"/>
    <col min="3330" max="3330" width="35.85546875" style="128" customWidth="1"/>
    <col min="3331" max="3331" width="19.28515625" style="128" customWidth="1"/>
    <col min="3332" max="3334" width="14.7109375" style="128" customWidth="1"/>
    <col min="3335" max="3335" width="2.28515625" style="128" customWidth="1"/>
    <col min="3336" max="3336" width="3.28515625" style="128" customWidth="1"/>
    <col min="3337" max="3338" width="0" style="128" hidden="1" customWidth="1"/>
    <col min="3339" max="3340" width="9.140625" style="128" customWidth="1"/>
    <col min="3341" max="3341" width="18.7109375" style="128" customWidth="1"/>
    <col min="3342" max="3373" width="0" style="128" hidden="1" customWidth="1"/>
    <col min="3374" max="3374" width="9.140625" style="128" customWidth="1"/>
    <col min="3375" max="3375" width="13.28515625" style="128" customWidth="1"/>
    <col min="3376" max="3399" width="9.140625" style="128" customWidth="1"/>
    <col min="3400" max="3400" width="22.7109375" style="128" customWidth="1"/>
    <col min="3401" max="3401" width="29" style="128" customWidth="1"/>
    <col min="3402" max="3402" width="9.5703125" style="128" customWidth="1"/>
    <col min="3403" max="3403" width="11.5703125" style="128" customWidth="1"/>
    <col min="3404" max="3404" width="10.7109375" style="128" customWidth="1"/>
    <col min="3405" max="3405" width="9.140625" style="128" customWidth="1"/>
    <col min="3406" max="3409" width="2.42578125" style="128" customWidth="1"/>
    <col min="3410" max="3410" width="4.85546875" style="128" customWidth="1"/>
    <col min="3411" max="3411" width="29.42578125" style="128" customWidth="1"/>
    <col min="3412" max="3412" width="17" style="128" customWidth="1"/>
    <col min="3413" max="3413" width="14.42578125" style="128" customWidth="1"/>
    <col min="3414" max="3414" width="17" style="128" customWidth="1"/>
    <col min="3415" max="3415" width="8.85546875" style="128" customWidth="1"/>
    <col min="3416" max="3425" width="2.42578125" style="128" customWidth="1"/>
    <col min="3426" max="3584" width="17.28515625" style="128"/>
    <col min="3585" max="3585" width="2.28515625" style="128" customWidth="1"/>
    <col min="3586" max="3586" width="35.85546875" style="128" customWidth="1"/>
    <col min="3587" max="3587" width="19.28515625" style="128" customWidth="1"/>
    <col min="3588" max="3590" width="14.7109375" style="128" customWidth="1"/>
    <col min="3591" max="3591" width="2.28515625" style="128" customWidth="1"/>
    <col min="3592" max="3592" width="3.28515625" style="128" customWidth="1"/>
    <col min="3593" max="3594" width="0" style="128" hidden="1" customWidth="1"/>
    <col min="3595" max="3596" width="9.140625" style="128" customWidth="1"/>
    <col min="3597" max="3597" width="18.7109375" style="128" customWidth="1"/>
    <col min="3598" max="3629" width="0" style="128" hidden="1" customWidth="1"/>
    <col min="3630" max="3630" width="9.140625" style="128" customWidth="1"/>
    <col min="3631" max="3631" width="13.28515625" style="128" customWidth="1"/>
    <col min="3632" max="3655" width="9.140625" style="128" customWidth="1"/>
    <col min="3656" max="3656" width="22.7109375" style="128" customWidth="1"/>
    <col min="3657" max="3657" width="29" style="128" customWidth="1"/>
    <col min="3658" max="3658" width="9.5703125" style="128" customWidth="1"/>
    <col min="3659" max="3659" width="11.5703125" style="128" customWidth="1"/>
    <col min="3660" max="3660" width="10.7109375" style="128" customWidth="1"/>
    <col min="3661" max="3661" width="9.140625" style="128" customWidth="1"/>
    <col min="3662" max="3665" width="2.42578125" style="128" customWidth="1"/>
    <col min="3666" max="3666" width="4.85546875" style="128" customWidth="1"/>
    <col min="3667" max="3667" width="29.42578125" style="128" customWidth="1"/>
    <col min="3668" max="3668" width="17" style="128" customWidth="1"/>
    <col min="3669" max="3669" width="14.42578125" style="128" customWidth="1"/>
    <col min="3670" max="3670" width="17" style="128" customWidth="1"/>
    <col min="3671" max="3671" width="8.85546875" style="128" customWidth="1"/>
    <col min="3672" max="3681" width="2.42578125" style="128" customWidth="1"/>
    <col min="3682" max="3840" width="17.28515625" style="128"/>
    <col min="3841" max="3841" width="2.28515625" style="128" customWidth="1"/>
    <col min="3842" max="3842" width="35.85546875" style="128" customWidth="1"/>
    <col min="3843" max="3843" width="19.28515625" style="128" customWidth="1"/>
    <col min="3844" max="3846" width="14.7109375" style="128" customWidth="1"/>
    <col min="3847" max="3847" width="2.28515625" style="128" customWidth="1"/>
    <col min="3848" max="3848" width="3.28515625" style="128" customWidth="1"/>
    <col min="3849" max="3850" width="0" style="128" hidden="1" customWidth="1"/>
    <col min="3851" max="3852" width="9.140625" style="128" customWidth="1"/>
    <col min="3853" max="3853" width="18.7109375" style="128" customWidth="1"/>
    <col min="3854" max="3885" width="0" style="128" hidden="1" customWidth="1"/>
    <col min="3886" max="3886" width="9.140625" style="128" customWidth="1"/>
    <col min="3887" max="3887" width="13.28515625" style="128" customWidth="1"/>
    <col min="3888" max="3911" width="9.140625" style="128" customWidth="1"/>
    <col min="3912" max="3912" width="22.7109375" style="128" customWidth="1"/>
    <col min="3913" max="3913" width="29" style="128" customWidth="1"/>
    <col min="3914" max="3914" width="9.5703125" style="128" customWidth="1"/>
    <col min="3915" max="3915" width="11.5703125" style="128" customWidth="1"/>
    <col min="3916" max="3916" width="10.7109375" style="128" customWidth="1"/>
    <col min="3917" max="3917" width="9.140625" style="128" customWidth="1"/>
    <col min="3918" max="3921" width="2.42578125" style="128" customWidth="1"/>
    <col min="3922" max="3922" width="4.85546875" style="128" customWidth="1"/>
    <col min="3923" max="3923" width="29.42578125" style="128" customWidth="1"/>
    <col min="3924" max="3924" width="17" style="128" customWidth="1"/>
    <col min="3925" max="3925" width="14.42578125" style="128" customWidth="1"/>
    <col min="3926" max="3926" width="17" style="128" customWidth="1"/>
    <col min="3927" max="3927" width="8.85546875" style="128" customWidth="1"/>
    <col min="3928" max="3937" width="2.42578125" style="128" customWidth="1"/>
    <col min="3938" max="4096" width="17.28515625" style="128"/>
    <col min="4097" max="4097" width="2.28515625" style="128" customWidth="1"/>
    <col min="4098" max="4098" width="35.85546875" style="128" customWidth="1"/>
    <col min="4099" max="4099" width="19.28515625" style="128" customWidth="1"/>
    <col min="4100" max="4102" width="14.7109375" style="128" customWidth="1"/>
    <col min="4103" max="4103" width="2.28515625" style="128" customWidth="1"/>
    <col min="4104" max="4104" width="3.28515625" style="128" customWidth="1"/>
    <col min="4105" max="4106" width="0" style="128" hidden="1" customWidth="1"/>
    <col min="4107" max="4108" width="9.140625" style="128" customWidth="1"/>
    <col min="4109" max="4109" width="18.7109375" style="128" customWidth="1"/>
    <col min="4110" max="4141" width="0" style="128" hidden="1" customWidth="1"/>
    <col min="4142" max="4142" width="9.140625" style="128" customWidth="1"/>
    <col min="4143" max="4143" width="13.28515625" style="128" customWidth="1"/>
    <col min="4144" max="4167" width="9.140625" style="128" customWidth="1"/>
    <col min="4168" max="4168" width="22.7109375" style="128" customWidth="1"/>
    <col min="4169" max="4169" width="29" style="128" customWidth="1"/>
    <col min="4170" max="4170" width="9.5703125" style="128" customWidth="1"/>
    <col min="4171" max="4171" width="11.5703125" style="128" customWidth="1"/>
    <col min="4172" max="4172" width="10.7109375" style="128" customWidth="1"/>
    <col min="4173" max="4173" width="9.140625" style="128" customWidth="1"/>
    <col min="4174" max="4177" width="2.42578125" style="128" customWidth="1"/>
    <col min="4178" max="4178" width="4.85546875" style="128" customWidth="1"/>
    <col min="4179" max="4179" width="29.42578125" style="128" customWidth="1"/>
    <col min="4180" max="4180" width="17" style="128" customWidth="1"/>
    <col min="4181" max="4181" width="14.42578125" style="128" customWidth="1"/>
    <col min="4182" max="4182" width="17" style="128" customWidth="1"/>
    <col min="4183" max="4183" width="8.85546875" style="128" customWidth="1"/>
    <col min="4184" max="4193" width="2.42578125" style="128" customWidth="1"/>
    <col min="4194" max="4352" width="17.28515625" style="128"/>
    <col min="4353" max="4353" width="2.28515625" style="128" customWidth="1"/>
    <col min="4354" max="4354" width="35.85546875" style="128" customWidth="1"/>
    <col min="4355" max="4355" width="19.28515625" style="128" customWidth="1"/>
    <col min="4356" max="4358" width="14.7109375" style="128" customWidth="1"/>
    <col min="4359" max="4359" width="2.28515625" style="128" customWidth="1"/>
    <col min="4360" max="4360" width="3.28515625" style="128" customWidth="1"/>
    <col min="4361" max="4362" width="0" style="128" hidden="1" customWidth="1"/>
    <col min="4363" max="4364" width="9.140625" style="128" customWidth="1"/>
    <col min="4365" max="4365" width="18.7109375" style="128" customWidth="1"/>
    <col min="4366" max="4397" width="0" style="128" hidden="1" customWidth="1"/>
    <col min="4398" max="4398" width="9.140625" style="128" customWidth="1"/>
    <col min="4399" max="4399" width="13.28515625" style="128" customWidth="1"/>
    <col min="4400" max="4423" width="9.140625" style="128" customWidth="1"/>
    <col min="4424" max="4424" width="22.7109375" style="128" customWidth="1"/>
    <col min="4425" max="4425" width="29" style="128" customWidth="1"/>
    <col min="4426" max="4426" width="9.5703125" style="128" customWidth="1"/>
    <col min="4427" max="4427" width="11.5703125" style="128" customWidth="1"/>
    <col min="4428" max="4428" width="10.7109375" style="128" customWidth="1"/>
    <col min="4429" max="4429" width="9.140625" style="128" customWidth="1"/>
    <col min="4430" max="4433" width="2.42578125" style="128" customWidth="1"/>
    <col min="4434" max="4434" width="4.85546875" style="128" customWidth="1"/>
    <col min="4435" max="4435" width="29.42578125" style="128" customWidth="1"/>
    <col min="4436" max="4436" width="17" style="128" customWidth="1"/>
    <col min="4437" max="4437" width="14.42578125" style="128" customWidth="1"/>
    <col min="4438" max="4438" width="17" style="128" customWidth="1"/>
    <col min="4439" max="4439" width="8.85546875" style="128" customWidth="1"/>
    <col min="4440" max="4449" width="2.42578125" style="128" customWidth="1"/>
    <col min="4450" max="4608" width="17.28515625" style="128"/>
    <col min="4609" max="4609" width="2.28515625" style="128" customWidth="1"/>
    <col min="4610" max="4610" width="35.85546875" style="128" customWidth="1"/>
    <col min="4611" max="4611" width="19.28515625" style="128" customWidth="1"/>
    <col min="4612" max="4614" width="14.7109375" style="128" customWidth="1"/>
    <col min="4615" max="4615" width="2.28515625" style="128" customWidth="1"/>
    <col min="4616" max="4616" width="3.28515625" style="128" customWidth="1"/>
    <col min="4617" max="4618" width="0" style="128" hidden="1" customWidth="1"/>
    <col min="4619" max="4620" width="9.140625" style="128" customWidth="1"/>
    <col min="4621" max="4621" width="18.7109375" style="128" customWidth="1"/>
    <col min="4622" max="4653" width="0" style="128" hidden="1" customWidth="1"/>
    <col min="4654" max="4654" width="9.140625" style="128" customWidth="1"/>
    <col min="4655" max="4655" width="13.28515625" style="128" customWidth="1"/>
    <col min="4656" max="4679" width="9.140625" style="128" customWidth="1"/>
    <col min="4680" max="4680" width="22.7109375" style="128" customWidth="1"/>
    <col min="4681" max="4681" width="29" style="128" customWidth="1"/>
    <col min="4682" max="4682" width="9.5703125" style="128" customWidth="1"/>
    <col min="4683" max="4683" width="11.5703125" style="128" customWidth="1"/>
    <col min="4684" max="4684" width="10.7109375" style="128" customWidth="1"/>
    <col min="4685" max="4685" width="9.140625" style="128" customWidth="1"/>
    <col min="4686" max="4689" width="2.42578125" style="128" customWidth="1"/>
    <col min="4690" max="4690" width="4.85546875" style="128" customWidth="1"/>
    <col min="4691" max="4691" width="29.42578125" style="128" customWidth="1"/>
    <col min="4692" max="4692" width="17" style="128" customWidth="1"/>
    <col min="4693" max="4693" width="14.42578125" style="128" customWidth="1"/>
    <col min="4694" max="4694" width="17" style="128" customWidth="1"/>
    <col min="4695" max="4695" width="8.85546875" style="128" customWidth="1"/>
    <col min="4696" max="4705" width="2.42578125" style="128" customWidth="1"/>
    <col min="4706" max="4864" width="17.28515625" style="128"/>
    <col min="4865" max="4865" width="2.28515625" style="128" customWidth="1"/>
    <col min="4866" max="4866" width="35.85546875" style="128" customWidth="1"/>
    <col min="4867" max="4867" width="19.28515625" style="128" customWidth="1"/>
    <col min="4868" max="4870" width="14.7109375" style="128" customWidth="1"/>
    <col min="4871" max="4871" width="2.28515625" style="128" customWidth="1"/>
    <col min="4872" max="4872" width="3.28515625" style="128" customWidth="1"/>
    <col min="4873" max="4874" width="0" style="128" hidden="1" customWidth="1"/>
    <col min="4875" max="4876" width="9.140625" style="128" customWidth="1"/>
    <col min="4877" max="4877" width="18.7109375" style="128" customWidth="1"/>
    <col min="4878" max="4909" width="0" style="128" hidden="1" customWidth="1"/>
    <col min="4910" max="4910" width="9.140625" style="128" customWidth="1"/>
    <col min="4911" max="4911" width="13.28515625" style="128" customWidth="1"/>
    <col min="4912" max="4935" width="9.140625" style="128" customWidth="1"/>
    <col min="4936" max="4936" width="22.7109375" style="128" customWidth="1"/>
    <col min="4937" max="4937" width="29" style="128" customWidth="1"/>
    <col min="4938" max="4938" width="9.5703125" style="128" customWidth="1"/>
    <col min="4939" max="4939" width="11.5703125" style="128" customWidth="1"/>
    <col min="4940" max="4940" width="10.7109375" style="128" customWidth="1"/>
    <col min="4941" max="4941" width="9.140625" style="128" customWidth="1"/>
    <col min="4942" max="4945" width="2.42578125" style="128" customWidth="1"/>
    <col min="4946" max="4946" width="4.85546875" style="128" customWidth="1"/>
    <col min="4947" max="4947" width="29.42578125" style="128" customWidth="1"/>
    <col min="4948" max="4948" width="17" style="128" customWidth="1"/>
    <col min="4949" max="4949" width="14.42578125" style="128" customWidth="1"/>
    <col min="4950" max="4950" width="17" style="128" customWidth="1"/>
    <col min="4951" max="4951" width="8.85546875" style="128" customWidth="1"/>
    <col min="4952" max="4961" width="2.42578125" style="128" customWidth="1"/>
    <col min="4962" max="5120" width="17.28515625" style="128"/>
    <col min="5121" max="5121" width="2.28515625" style="128" customWidth="1"/>
    <col min="5122" max="5122" width="35.85546875" style="128" customWidth="1"/>
    <col min="5123" max="5123" width="19.28515625" style="128" customWidth="1"/>
    <col min="5124" max="5126" width="14.7109375" style="128" customWidth="1"/>
    <col min="5127" max="5127" width="2.28515625" style="128" customWidth="1"/>
    <col min="5128" max="5128" width="3.28515625" style="128" customWidth="1"/>
    <col min="5129" max="5130" width="0" style="128" hidden="1" customWidth="1"/>
    <col min="5131" max="5132" width="9.140625" style="128" customWidth="1"/>
    <col min="5133" max="5133" width="18.7109375" style="128" customWidth="1"/>
    <col min="5134" max="5165" width="0" style="128" hidden="1" customWidth="1"/>
    <col min="5166" max="5166" width="9.140625" style="128" customWidth="1"/>
    <col min="5167" max="5167" width="13.28515625" style="128" customWidth="1"/>
    <col min="5168" max="5191" width="9.140625" style="128" customWidth="1"/>
    <col min="5192" max="5192" width="22.7109375" style="128" customWidth="1"/>
    <col min="5193" max="5193" width="29" style="128" customWidth="1"/>
    <col min="5194" max="5194" width="9.5703125" style="128" customWidth="1"/>
    <col min="5195" max="5195" width="11.5703125" style="128" customWidth="1"/>
    <col min="5196" max="5196" width="10.7109375" style="128" customWidth="1"/>
    <col min="5197" max="5197" width="9.140625" style="128" customWidth="1"/>
    <col min="5198" max="5201" width="2.42578125" style="128" customWidth="1"/>
    <col min="5202" max="5202" width="4.85546875" style="128" customWidth="1"/>
    <col min="5203" max="5203" width="29.42578125" style="128" customWidth="1"/>
    <col min="5204" max="5204" width="17" style="128" customWidth="1"/>
    <col min="5205" max="5205" width="14.42578125" style="128" customWidth="1"/>
    <col min="5206" max="5206" width="17" style="128" customWidth="1"/>
    <col min="5207" max="5207" width="8.85546875" style="128" customWidth="1"/>
    <col min="5208" max="5217" width="2.42578125" style="128" customWidth="1"/>
    <col min="5218" max="5376" width="17.28515625" style="128"/>
    <col min="5377" max="5377" width="2.28515625" style="128" customWidth="1"/>
    <col min="5378" max="5378" width="35.85546875" style="128" customWidth="1"/>
    <col min="5379" max="5379" width="19.28515625" style="128" customWidth="1"/>
    <col min="5380" max="5382" width="14.7109375" style="128" customWidth="1"/>
    <col min="5383" max="5383" width="2.28515625" style="128" customWidth="1"/>
    <col min="5384" max="5384" width="3.28515625" style="128" customWidth="1"/>
    <col min="5385" max="5386" width="0" style="128" hidden="1" customWidth="1"/>
    <col min="5387" max="5388" width="9.140625" style="128" customWidth="1"/>
    <col min="5389" max="5389" width="18.7109375" style="128" customWidth="1"/>
    <col min="5390" max="5421" width="0" style="128" hidden="1" customWidth="1"/>
    <col min="5422" max="5422" width="9.140625" style="128" customWidth="1"/>
    <col min="5423" max="5423" width="13.28515625" style="128" customWidth="1"/>
    <col min="5424" max="5447" width="9.140625" style="128" customWidth="1"/>
    <col min="5448" max="5448" width="22.7109375" style="128" customWidth="1"/>
    <col min="5449" max="5449" width="29" style="128" customWidth="1"/>
    <col min="5450" max="5450" width="9.5703125" style="128" customWidth="1"/>
    <col min="5451" max="5451" width="11.5703125" style="128" customWidth="1"/>
    <col min="5452" max="5452" width="10.7109375" style="128" customWidth="1"/>
    <col min="5453" max="5453" width="9.140625" style="128" customWidth="1"/>
    <col min="5454" max="5457" width="2.42578125" style="128" customWidth="1"/>
    <col min="5458" max="5458" width="4.85546875" style="128" customWidth="1"/>
    <col min="5459" max="5459" width="29.42578125" style="128" customWidth="1"/>
    <col min="5460" max="5460" width="17" style="128" customWidth="1"/>
    <col min="5461" max="5461" width="14.42578125" style="128" customWidth="1"/>
    <col min="5462" max="5462" width="17" style="128" customWidth="1"/>
    <col min="5463" max="5463" width="8.85546875" style="128" customWidth="1"/>
    <col min="5464" max="5473" width="2.42578125" style="128" customWidth="1"/>
    <col min="5474" max="5632" width="17.28515625" style="128"/>
    <col min="5633" max="5633" width="2.28515625" style="128" customWidth="1"/>
    <col min="5634" max="5634" width="35.85546875" style="128" customWidth="1"/>
    <col min="5635" max="5635" width="19.28515625" style="128" customWidth="1"/>
    <col min="5636" max="5638" width="14.7109375" style="128" customWidth="1"/>
    <col min="5639" max="5639" width="2.28515625" style="128" customWidth="1"/>
    <col min="5640" max="5640" width="3.28515625" style="128" customWidth="1"/>
    <col min="5641" max="5642" width="0" style="128" hidden="1" customWidth="1"/>
    <col min="5643" max="5644" width="9.140625" style="128" customWidth="1"/>
    <col min="5645" max="5645" width="18.7109375" style="128" customWidth="1"/>
    <col min="5646" max="5677" width="0" style="128" hidden="1" customWidth="1"/>
    <col min="5678" max="5678" width="9.140625" style="128" customWidth="1"/>
    <col min="5679" max="5679" width="13.28515625" style="128" customWidth="1"/>
    <col min="5680" max="5703" width="9.140625" style="128" customWidth="1"/>
    <col min="5704" max="5704" width="22.7109375" style="128" customWidth="1"/>
    <col min="5705" max="5705" width="29" style="128" customWidth="1"/>
    <col min="5706" max="5706" width="9.5703125" style="128" customWidth="1"/>
    <col min="5707" max="5707" width="11.5703125" style="128" customWidth="1"/>
    <col min="5708" max="5708" width="10.7109375" style="128" customWidth="1"/>
    <col min="5709" max="5709" width="9.140625" style="128" customWidth="1"/>
    <col min="5710" max="5713" width="2.42578125" style="128" customWidth="1"/>
    <col min="5714" max="5714" width="4.85546875" style="128" customWidth="1"/>
    <col min="5715" max="5715" width="29.42578125" style="128" customWidth="1"/>
    <col min="5716" max="5716" width="17" style="128" customWidth="1"/>
    <col min="5717" max="5717" width="14.42578125" style="128" customWidth="1"/>
    <col min="5718" max="5718" width="17" style="128" customWidth="1"/>
    <col min="5719" max="5719" width="8.85546875" style="128" customWidth="1"/>
    <col min="5720" max="5729" width="2.42578125" style="128" customWidth="1"/>
    <col min="5730" max="5888" width="17.28515625" style="128"/>
    <col min="5889" max="5889" width="2.28515625" style="128" customWidth="1"/>
    <col min="5890" max="5890" width="35.85546875" style="128" customWidth="1"/>
    <col min="5891" max="5891" width="19.28515625" style="128" customWidth="1"/>
    <col min="5892" max="5894" width="14.7109375" style="128" customWidth="1"/>
    <col min="5895" max="5895" width="2.28515625" style="128" customWidth="1"/>
    <col min="5896" max="5896" width="3.28515625" style="128" customWidth="1"/>
    <col min="5897" max="5898" width="0" style="128" hidden="1" customWidth="1"/>
    <col min="5899" max="5900" width="9.140625" style="128" customWidth="1"/>
    <col min="5901" max="5901" width="18.7109375" style="128" customWidth="1"/>
    <col min="5902" max="5933" width="0" style="128" hidden="1" customWidth="1"/>
    <col min="5934" max="5934" width="9.140625" style="128" customWidth="1"/>
    <col min="5935" max="5935" width="13.28515625" style="128" customWidth="1"/>
    <col min="5936" max="5959" width="9.140625" style="128" customWidth="1"/>
    <col min="5960" max="5960" width="22.7109375" style="128" customWidth="1"/>
    <col min="5961" max="5961" width="29" style="128" customWidth="1"/>
    <col min="5962" max="5962" width="9.5703125" style="128" customWidth="1"/>
    <col min="5963" max="5963" width="11.5703125" style="128" customWidth="1"/>
    <col min="5964" max="5964" width="10.7109375" style="128" customWidth="1"/>
    <col min="5965" max="5965" width="9.140625" style="128" customWidth="1"/>
    <col min="5966" max="5969" width="2.42578125" style="128" customWidth="1"/>
    <col min="5970" max="5970" width="4.85546875" style="128" customWidth="1"/>
    <col min="5971" max="5971" width="29.42578125" style="128" customWidth="1"/>
    <col min="5972" max="5972" width="17" style="128" customWidth="1"/>
    <col min="5973" max="5973" width="14.42578125" style="128" customWidth="1"/>
    <col min="5974" max="5974" width="17" style="128" customWidth="1"/>
    <col min="5975" max="5975" width="8.85546875" style="128" customWidth="1"/>
    <col min="5976" max="5985" width="2.42578125" style="128" customWidth="1"/>
    <col min="5986" max="6144" width="17.28515625" style="128"/>
    <col min="6145" max="6145" width="2.28515625" style="128" customWidth="1"/>
    <col min="6146" max="6146" width="35.85546875" style="128" customWidth="1"/>
    <col min="6147" max="6147" width="19.28515625" style="128" customWidth="1"/>
    <col min="6148" max="6150" width="14.7109375" style="128" customWidth="1"/>
    <col min="6151" max="6151" width="2.28515625" style="128" customWidth="1"/>
    <col min="6152" max="6152" width="3.28515625" style="128" customWidth="1"/>
    <col min="6153" max="6154" width="0" style="128" hidden="1" customWidth="1"/>
    <col min="6155" max="6156" width="9.140625" style="128" customWidth="1"/>
    <col min="6157" max="6157" width="18.7109375" style="128" customWidth="1"/>
    <col min="6158" max="6189" width="0" style="128" hidden="1" customWidth="1"/>
    <col min="6190" max="6190" width="9.140625" style="128" customWidth="1"/>
    <col min="6191" max="6191" width="13.28515625" style="128" customWidth="1"/>
    <col min="6192" max="6215" width="9.140625" style="128" customWidth="1"/>
    <col min="6216" max="6216" width="22.7109375" style="128" customWidth="1"/>
    <col min="6217" max="6217" width="29" style="128" customWidth="1"/>
    <col min="6218" max="6218" width="9.5703125" style="128" customWidth="1"/>
    <col min="6219" max="6219" width="11.5703125" style="128" customWidth="1"/>
    <col min="6220" max="6220" width="10.7109375" style="128" customWidth="1"/>
    <col min="6221" max="6221" width="9.140625" style="128" customWidth="1"/>
    <col min="6222" max="6225" width="2.42578125" style="128" customWidth="1"/>
    <col min="6226" max="6226" width="4.85546875" style="128" customWidth="1"/>
    <col min="6227" max="6227" width="29.42578125" style="128" customWidth="1"/>
    <col min="6228" max="6228" width="17" style="128" customWidth="1"/>
    <col min="6229" max="6229" width="14.42578125" style="128" customWidth="1"/>
    <col min="6230" max="6230" width="17" style="128" customWidth="1"/>
    <col min="6231" max="6231" width="8.85546875" style="128" customWidth="1"/>
    <col min="6232" max="6241" width="2.42578125" style="128" customWidth="1"/>
    <col min="6242" max="6400" width="17.28515625" style="128"/>
    <col min="6401" max="6401" width="2.28515625" style="128" customWidth="1"/>
    <col min="6402" max="6402" width="35.85546875" style="128" customWidth="1"/>
    <col min="6403" max="6403" width="19.28515625" style="128" customWidth="1"/>
    <col min="6404" max="6406" width="14.7109375" style="128" customWidth="1"/>
    <col min="6407" max="6407" width="2.28515625" style="128" customWidth="1"/>
    <col min="6408" max="6408" width="3.28515625" style="128" customWidth="1"/>
    <col min="6409" max="6410" width="0" style="128" hidden="1" customWidth="1"/>
    <col min="6411" max="6412" width="9.140625" style="128" customWidth="1"/>
    <col min="6413" max="6413" width="18.7109375" style="128" customWidth="1"/>
    <col min="6414" max="6445" width="0" style="128" hidden="1" customWidth="1"/>
    <col min="6446" max="6446" width="9.140625" style="128" customWidth="1"/>
    <col min="6447" max="6447" width="13.28515625" style="128" customWidth="1"/>
    <col min="6448" max="6471" width="9.140625" style="128" customWidth="1"/>
    <col min="6472" max="6472" width="22.7109375" style="128" customWidth="1"/>
    <col min="6473" max="6473" width="29" style="128" customWidth="1"/>
    <col min="6474" max="6474" width="9.5703125" style="128" customWidth="1"/>
    <col min="6475" max="6475" width="11.5703125" style="128" customWidth="1"/>
    <col min="6476" max="6476" width="10.7109375" style="128" customWidth="1"/>
    <col min="6477" max="6477" width="9.140625" style="128" customWidth="1"/>
    <col min="6478" max="6481" width="2.42578125" style="128" customWidth="1"/>
    <col min="6482" max="6482" width="4.85546875" style="128" customWidth="1"/>
    <col min="6483" max="6483" width="29.42578125" style="128" customWidth="1"/>
    <col min="6484" max="6484" width="17" style="128" customWidth="1"/>
    <col min="6485" max="6485" width="14.42578125" style="128" customWidth="1"/>
    <col min="6486" max="6486" width="17" style="128" customWidth="1"/>
    <col min="6487" max="6487" width="8.85546875" style="128" customWidth="1"/>
    <col min="6488" max="6497" width="2.42578125" style="128" customWidth="1"/>
    <col min="6498" max="6656" width="17.28515625" style="128"/>
    <col min="6657" max="6657" width="2.28515625" style="128" customWidth="1"/>
    <col min="6658" max="6658" width="35.85546875" style="128" customWidth="1"/>
    <col min="6659" max="6659" width="19.28515625" style="128" customWidth="1"/>
    <col min="6660" max="6662" width="14.7109375" style="128" customWidth="1"/>
    <col min="6663" max="6663" width="2.28515625" style="128" customWidth="1"/>
    <col min="6664" max="6664" width="3.28515625" style="128" customWidth="1"/>
    <col min="6665" max="6666" width="0" style="128" hidden="1" customWidth="1"/>
    <col min="6667" max="6668" width="9.140625" style="128" customWidth="1"/>
    <col min="6669" max="6669" width="18.7109375" style="128" customWidth="1"/>
    <col min="6670" max="6701" width="0" style="128" hidden="1" customWidth="1"/>
    <col min="6702" max="6702" width="9.140625" style="128" customWidth="1"/>
    <col min="6703" max="6703" width="13.28515625" style="128" customWidth="1"/>
    <col min="6704" max="6727" width="9.140625" style="128" customWidth="1"/>
    <col min="6728" max="6728" width="22.7109375" style="128" customWidth="1"/>
    <col min="6729" max="6729" width="29" style="128" customWidth="1"/>
    <col min="6730" max="6730" width="9.5703125" style="128" customWidth="1"/>
    <col min="6731" max="6731" width="11.5703125" style="128" customWidth="1"/>
    <col min="6732" max="6732" width="10.7109375" style="128" customWidth="1"/>
    <col min="6733" max="6733" width="9.140625" style="128" customWidth="1"/>
    <col min="6734" max="6737" width="2.42578125" style="128" customWidth="1"/>
    <col min="6738" max="6738" width="4.85546875" style="128" customWidth="1"/>
    <col min="6739" max="6739" width="29.42578125" style="128" customWidth="1"/>
    <col min="6740" max="6740" width="17" style="128" customWidth="1"/>
    <col min="6741" max="6741" width="14.42578125" style="128" customWidth="1"/>
    <col min="6742" max="6742" width="17" style="128" customWidth="1"/>
    <col min="6743" max="6743" width="8.85546875" style="128" customWidth="1"/>
    <col min="6744" max="6753" width="2.42578125" style="128" customWidth="1"/>
    <col min="6754" max="6912" width="17.28515625" style="128"/>
    <col min="6913" max="6913" width="2.28515625" style="128" customWidth="1"/>
    <col min="6914" max="6914" width="35.85546875" style="128" customWidth="1"/>
    <col min="6915" max="6915" width="19.28515625" style="128" customWidth="1"/>
    <col min="6916" max="6918" width="14.7109375" style="128" customWidth="1"/>
    <col min="6919" max="6919" width="2.28515625" style="128" customWidth="1"/>
    <col min="6920" max="6920" width="3.28515625" style="128" customWidth="1"/>
    <col min="6921" max="6922" width="0" style="128" hidden="1" customWidth="1"/>
    <col min="6923" max="6924" width="9.140625" style="128" customWidth="1"/>
    <col min="6925" max="6925" width="18.7109375" style="128" customWidth="1"/>
    <col min="6926" max="6957" width="0" style="128" hidden="1" customWidth="1"/>
    <col min="6958" max="6958" width="9.140625" style="128" customWidth="1"/>
    <col min="6959" max="6959" width="13.28515625" style="128" customWidth="1"/>
    <col min="6960" max="6983" width="9.140625" style="128" customWidth="1"/>
    <col min="6984" max="6984" width="22.7109375" style="128" customWidth="1"/>
    <col min="6985" max="6985" width="29" style="128" customWidth="1"/>
    <col min="6986" max="6986" width="9.5703125" style="128" customWidth="1"/>
    <col min="6987" max="6987" width="11.5703125" style="128" customWidth="1"/>
    <col min="6988" max="6988" width="10.7109375" style="128" customWidth="1"/>
    <col min="6989" max="6989" width="9.140625" style="128" customWidth="1"/>
    <col min="6990" max="6993" width="2.42578125" style="128" customWidth="1"/>
    <col min="6994" max="6994" width="4.85546875" style="128" customWidth="1"/>
    <col min="6995" max="6995" width="29.42578125" style="128" customWidth="1"/>
    <col min="6996" max="6996" width="17" style="128" customWidth="1"/>
    <col min="6997" max="6997" width="14.42578125" style="128" customWidth="1"/>
    <col min="6998" max="6998" width="17" style="128" customWidth="1"/>
    <col min="6999" max="6999" width="8.85546875" style="128" customWidth="1"/>
    <col min="7000" max="7009" width="2.42578125" style="128" customWidth="1"/>
    <col min="7010" max="7168" width="17.28515625" style="128"/>
    <col min="7169" max="7169" width="2.28515625" style="128" customWidth="1"/>
    <col min="7170" max="7170" width="35.85546875" style="128" customWidth="1"/>
    <col min="7171" max="7171" width="19.28515625" style="128" customWidth="1"/>
    <col min="7172" max="7174" width="14.7109375" style="128" customWidth="1"/>
    <col min="7175" max="7175" width="2.28515625" style="128" customWidth="1"/>
    <col min="7176" max="7176" width="3.28515625" style="128" customWidth="1"/>
    <col min="7177" max="7178" width="0" style="128" hidden="1" customWidth="1"/>
    <col min="7179" max="7180" width="9.140625" style="128" customWidth="1"/>
    <col min="7181" max="7181" width="18.7109375" style="128" customWidth="1"/>
    <col min="7182" max="7213" width="0" style="128" hidden="1" customWidth="1"/>
    <col min="7214" max="7214" width="9.140625" style="128" customWidth="1"/>
    <col min="7215" max="7215" width="13.28515625" style="128" customWidth="1"/>
    <col min="7216" max="7239" width="9.140625" style="128" customWidth="1"/>
    <col min="7240" max="7240" width="22.7109375" style="128" customWidth="1"/>
    <col min="7241" max="7241" width="29" style="128" customWidth="1"/>
    <col min="7242" max="7242" width="9.5703125" style="128" customWidth="1"/>
    <col min="7243" max="7243" width="11.5703125" style="128" customWidth="1"/>
    <col min="7244" max="7244" width="10.7109375" style="128" customWidth="1"/>
    <col min="7245" max="7245" width="9.140625" style="128" customWidth="1"/>
    <col min="7246" max="7249" width="2.42578125" style="128" customWidth="1"/>
    <col min="7250" max="7250" width="4.85546875" style="128" customWidth="1"/>
    <col min="7251" max="7251" width="29.42578125" style="128" customWidth="1"/>
    <col min="7252" max="7252" width="17" style="128" customWidth="1"/>
    <col min="7253" max="7253" width="14.42578125" style="128" customWidth="1"/>
    <col min="7254" max="7254" width="17" style="128" customWidth="1"/>
    <col min="7255" max="7255" width="8.85546875" style="128" customWidth="1"/>
    <col min="7256" max="7265" width="2.42578125" style="128" customWidth="1"/>
    <col min="7266" max="7424" width="17.28515625" style="128"/>
    <col min="7425" max="7425" width="2.28515625" style="128" customWidth="1"/>
    <col min="7426" max="7426" width="35.85546875" style="128" customWidth="1"/>
    <col min="7427" max="7427" width="19.28515625" style="128" customWidth="1"/>
    <col min="7428" max="7430" width="14.7109375" style="128" customWidth="1"/>
    <col min="7431" max="7431" width="2.28515625" style="128" customWidth="1"/>
    <col min="7432" max="7432" width="3.28515625" style="128" customWidth="1"/>
    <col min="7433" max="7434" width="0" style="128" hidden="1" customWidth="1"/>
    <col min="7435" max="7436" width="9.140625" style="128" customWidth="1"/>
    <col min="7437" max="7437" width="18.7109375" style="128" customWidth="1"/>
    <col min="7438" max="7469" width="0" style="128" hidden="1" customWidth="1"/>
    <col min="7470" max="7470" width="9.140625" style="128" customWidth="1"/>
    <col min="7471" max="7471" width="13.28515625" style="128" customWidth="1"/>
    <col min="7472" max="7495" width="9.140625" style="128" customWidth="1"/>
    <col min="7496" max="7496" width="22.7109375" style="128" customWidth="1"/>
    <col min="7497" max="7497" width="29" style="128" customWidth="1"/>
    <col min="7498" max="7498" width="9.5703125" style="128" customWidth="1"/>
    <col min="7499" max="7499" width="11.5703125" style="128" customWidth="1"/>
    <col min="7500" max="7500" width="10.7109375" style="128" customWidth="1"/>
    <col min="7501" max="7501" width="9.140625" style="128" customWidth="1"/>
    <col min="7502" max="7505" width="2.42578125" style="128" customWidth="1"/>
    <col min="7506" max="7506" width="4.85546875" style="128" customWidth="1"/>
    <col min="7507" max="7507" width="29.42578125" style="128" customWidth="1"/>
    <col min="7508" max="7508" width="17" style="128" customWidth="1"/>
    <col min="7509" max="7509" width="14.42578125" style="128" customWidth="1"/>
    <col min="7510" max="7510" width="17" style="128" customWidth="1"/>
    <col min="7511" max="7511" width="8.85546875" style="128" customWidth="1"/>
    <col min="7512" max="7521" width="2.42578125" style="128" customWidth="1"/>
    <col min="7522" max="7680" width="17.28515625" style="128"/>
    <col min="7681" max="7681" width="2.28515625" style="128" customWidth="1"/>
    <col min="7682" max="7682" width="35.85546875" style="128" customWidth="1"/>
    <col min="7683" max="7683" width="19.28515625" style="128" customWidth="1"/>
    <col min="7684" max="7686" width="14.7109375" style="128" customWidth="1"/>
    <col min="7687" max="7687" width="2.28515625" style="128" customWidth="1"/>
    <col min="7688" max="7688" width="3.28515625" style="128" customWidth="1"/>
    <col min="7689" max="7690" width="0" style="128" hidden="1" customWidth="1"/>
    <col min="7691" max="7692" width="9.140625" style="128" customWidth="1"/>
    <col min="7693" max="7693" width="18.7109375" style="128" customWidth="1"/>
    <col min="7694" max="7725" width="0" style="128" hidden="1" customWidth="1"/>
    <col min="7726" max="7726" width="9.140625" style="128" customWidth="1"/>
    <col min="7727" max="7727" width="13.28515625" style="128" customWidth="1"/>
    <col min="7728" max="7751" width="9.140625" style="128" customWidth="1"/>
    <col min="7752" max="7752" width="22.7109375" style="128" customWidth="1"/>
    <col min="7753" max="7753" width="29" style="128" customWidth="1"/>
    <col min="7754" max="7754" width="9.5703125" style="128" customWidth="1"/>
    <col min="7755" max="7755" width="11.5703125" style="128" customWidth="1"/>
    <col min="7756" max="7756" width="10.7109375" style="128" customWidth="1"/>
    <col min="7757" max="7757" width="9.140625" style="128" customWidth="1"/>
    <col min="7758" max="7761" width="2.42578125" style="128" customWidth="1"/>
    <col min="7762" max="7762" width="4.85546875" style="128" customWidth="1"/>
    <col min="7763" max="7763" width="29.42578125" style="128" customWidth="1"/>
    <col min="7764" max="7764" width="17" style="128" customWidth="1"/>
    <col min="7765" max="7765" width="14.42578125" style="128" customWidth="1"/>
    <col min="7766" max="7766" width="17" style="128" customWidth="1"/>
    <col min="7767" max="7767" width="8.85546875" style="128" customWidth="1"/>
    <col min="7768" max="7777" width="2.42578125" style="128" customWidth="1"/>
    <col min="7778" max="7936" width="17.28515625" style="128"/>
    <col min="7937" max="7937" width="2.28515625" style="128" customWidth="1"/>
    <col min="7938" max="7938" width="35.85546875" style="128" customWidth="1"/>
    <col min="7939" max="7939" width="19.28515625" style="128" customWidth="1"/>
    <col min="7940" max="7942" width="14.7109375" style="128" customWidth="1"/>
    <col min="7943" max="7943" width="2.28515625" style="128" customWidth="1"/>
    <col min="7944" max="7944" width="3.28515625" style="128" customWidth="1"/>
    <col min="7945" max="7946" width="0" style="128" hidden="1" customWidth="1"/>
    <col min="7947" max="7948" width="9.140625" style="128" customWidth="1"/>
    <col min="7949" max="7949" width="18.7109375" style="128" customWidth="1"/>
    <col min="7950" max="7981" width="0" style="128" hidden="1" customWidth="1"/>
    <col min="7982" max="7982" width="9.140625" style="128" customWidth="1"/>
    <col min="7983" max="7983" width="13.28515625" style="128" customWidth="1"/>
    <col min="7984" max="8007" width="9.140625" style="128" customWidth="1"/>
    <col min="8008" max="8008" width="22.7109375" style="128" customWidth="1"/>
    <col min="8009" max="8009" width="29" style="128" customWidth="1"/>
    <col min="8010" max="8010" width="9.5703125" style="128" customWidth="1"/>
    <col min="8011" max="8011" width="11.5703125" style="128" customWidth="1"/>
    <col min="8012" max="8012" width="10.7109375" style="128" customWidth="1"/>
    <col min="8013" max="8013" width="9.140625" style="128" customWidth="1"/>
    <col min="8014" max="8017" width="2.42578125" style="128" customWidth="1"/>
    <col min="8018" max="8018" width="4.85546875" style="128" customWidth="1"/>
    <col min="8019" max="8019" width="29.42578125" style="128" customWidth="1"/>
    <col min="8020" max="8020" width="17" style="128" customWidth="1"/>
    <col min="8021" max="8021" width="14.42578125" style="128" customWidth="1"/>
    <col min="8022" max="8022" width="17" style="128" customWidth="1"/>
    <col min="8023" max="8023" width="8.85546875" style="128" customWidth="1"/>
    <col min="8024" max="8033" width="2.42578125" style="128" customWidth="1"/>
    <col min="8034" max="8192" width="17.28515625" style="128"/>
    <col min="8193" max="8193" width="2.28515625" style="128" customWidth="1"/>
    <col min="8194" max="8194" width="35.85546875" style="128" customWidth="1"/>
    <col min="8195" max="8195" width="19.28515625" style="128" customWidth="1"/>
    <col min="8196" max="8198" width="14.7109375" style="128" customWidth="1"/>
    <col min="8199" max="8199" width="2.28515625" style="128" customWidth="1"/>
    <col min="8200" max="8200" width="3.28515625" style="128" customWidth="1"/>
    <col min="8201" max="8202" width="0" style="128" hidden="1" customWidth="1"/>
    <col min="8203" max="8204" width="9.140625" style="128" customWidth="1"/>
    <col min="8205" max="8205" width="18.7109375" style="128" customWidth="1"/>
    <col min="8206" max="8237" width="0" style="128" hidden="1" customWidth="1"/>
    <col min="8238" max="8238" width="9.140625" style="128" customWidth="1"/>
    <col min="8239" max="8239" width="13.28515625" style="128" customWidth="1"/>
    <col min="8240" max="8263" width="9.140625" style="128" customWidth="1"/>
    <col min="8264" max="8264" width="22.7109375" style="128" customWidth="1"/>
    <col min="8265" max="8265" width="29" style="128" customWidth="1"/>
    <col min="8266" max="8266" width="9.5703125" style="128" customWidth="1"/>
    <col min="8267" max="8267" width="11.5703125" style="128" customWidth="1"/>
    <col min="8268" max="8268" width="10.7109375" style="128" customWidth="1"/>
    <col min="8269" max="8269" width="9.140625" style="128" customWidth="1"/>
    <col min="8270" max="8273" width="2.42578125" style="128" customWidth="1"/>
    <col min="8274" max="8274" width="4.85546875" style="128" customWidth="1"/>
    <col min="8275" max="8275" width="29.42578125" style="128" customWidth="1"/>
    <col min="8276" max="8276" width="17" style="128" customWidth="1"/>
    <col min="8277" max="8277" width="14.42578125" style="128" customWidth="1"/>
    <col min="8278" max="8278" width="17" style="128" customWidth="1"/>
    <col min="8279" max="8279" width="8.85546875" style="128" customWidth="1"/>
    <col min="8280" max="8289" width="2.42578125" style="128" customWidth="1"/>
    <col min="8290" max="8448" width="17.28515625" style="128"/>
    <col min="8449" max="8449" width="2.28515625" style="128" customWidth="1"/>
    <col min="8450" max="8450" width="35.85546875" style="128" customWidth="1"/>
    <col min="8451" max="8451" width="19.28515625" style="128" customWidth="1"/>
    <col min="8452" max="8454" width="14.7109375" style="128" customWidth="1"/>
    <col min="8455" max="8455" width="2.28515625" style="128" customWidth="1"/>
    <col min="8456" max="8456" width="3.28515625" style="128" customWidth="1"/>
    <col min="8457" max="8458" width="0" style="128" hidden="1" customWidth="1"/>
    <col min="8459" max="8460" width="9.140625" style="128" customWidth="1"/>
    <col min="8461" max="8461" width="18.7109375" style="128" customWidth="1"/>
    <col min="8462" max="8493" width="0" style="128" hidden="1" customWidth="1"/>
    <col min="8494" max="8494" width="9.140625" style="128" customWidth="1"/>
    <col min="8495" max="8495" width="13.28515625" style="128" customWidth="1"/>
    <col min="8496" max="8519" width="9.140625" style="128" customWidth="1"/>
    <col min="8520" max="8520" width="22.7109375" style="128" customWidth="1"/>
    <col min="8521" max="8521" width="29" style="128" customWidth="1"/>
    <col min="8522" max="8522" width="9.5703125" style="128" customWidth="1"/>
    <col min="8523" max="8523" width="11.5703125" style="128" customWidth="1"/>
    <col min="8524" max="8524" width="10.7109375" style="128" customWidth="1"/>
    <col min="8525" max="8525" width="9.140625" style="128" customWidth="1"/>
    <col min="8526" max="8529" width="2.42578125" style="128" customWidth="1"/>
    <col min="8530" max="8530" width="4.85546875" style="128" customWidth="1"/>
    <col min="8531" max="8531" width="29.42578125" style="128" customWidth="1"/>
    <col min="8532" max="8532" width="17" style="128" customWidth="1"/>
    <col min="8533" max="8533" width="14.42578125" style="128" customWidth="1"/>
    <col min="8534" max="8534" width="17" style="128" customWidth="1"/>
    <col min="8535" max="8535" width="8.85546875" style="128" customWidth="1"/>
    <col min="8536" max="8545" width="2.42578125" style="128" customWidth="1"/>
    <col min="8546" max="8704" width="17.28515625" style="128"/>
    <col min="8705" max="8705" width="2.28515625" style="128" customWidth="1"/>
    <col min="8706" max="8706" width="35.85546875" style="128" customWidth="1"/>
    <col min="8707" max="8707" width="19.28515625" style="128" customWidth="1"/>
    <col min="8708" max="8710" width="14.7109375" style="128" customWidth="1"/>
    <col min="8711" max="8711" width="2.28515625" style="128" customWidth="1"/>
    <col min="8712" max="8712" width="3.28515625" style="128" customWidth="1"/>
    <col min="8713" max="8714" width="0" style="128" hidden="1" customWidth="1"/>
    <col min="8715" max="8716" width="9.140625" style="128" customWidth="1"/>
    <col min="8717" max="8717" width="18.7109375" style="128" customWidth="1"/>
    <col min="8718" max="8749" width="0" style="128" hidden="1" customWidth="1"/>
    <col min="8750" max="8750" width="9.140625" style="128" customWidth="1"/>
    <col min="8751" max="8751" width="13.28515625" style="128" customWidth="1"/>
    <col min="8752" max="8775" width="9.140625" style="128" customWidth="1"/>
    <col min="8776" max="8776" width="22.7109375" style="128" customWidth="1"/>
    <col min="8777" max="8777" width="29" style="128" customWidth="1"/>
    <col min="8778" max="8778" width="9.5703125" style="128" customWidth="1"/>
    <col min="8779" max="8779" width="11.5703125" style="128" customWidth="1"/>
    <col min="8780" max="8780" width="10.7109375" style="128" customWidth="1"/>
    <col min="8781" max="8781" width="9.140625" style="128" customWidth="1"/>
    <col min="8782" max="8785" width="2.42578125" style="128" customWidth="1"/>
    <col min="8786" max="8786" width="4.85546875" style="128" customWidth="1"/>
    <col min="8787" max="8787" width="29.42578125" style="128" customWidth="1"/>
    <col min="8788" max="8788" width="17" style="128" customWidth="1"/>
    <col min="8789" max="8789" width="14.42578125" style="128" customWidth="1"/>
    <col min="8790" max="8790" width="17" style="128" customWidth="1"/>
    <col min="8791" max="8791" width="8.85546875" style="128" customWidth="1"/>
    <col min="8792" max="8801" width="2.42578125" style="128" customWidth="1"/>
    <col min="8802" max="8960" width="17.28515625" style="128"/>
    <col min="8961" max="8961" width="2.28515625" style="128" customWidth="1"/>
    <col min="8962" max="8962" width="35.85546875" style="128" customWidth="1"/>
    <col min="8963" max="8963" width="19.28515625" style="128" customWidth="1"/>
    <col min="8964" max="8966" width="14.7109375" style="128" customWidth="1"/>
    <col min="8967" max="8967" width="2.28515625" style="128" customWidth="1"/>
    <col min="8968" max="8968" width="3.28515625" style="128" customWidth="1"/>
    <col min="8969" max="8970" width="0" style="128" hidden="1" customWidth="1"/>
    <col min="8971" max="8972" width="9.140625" style="128" customWidth="1"/>
    <col min="8973" max="8973" width="18.7109375" style="128" customWidth="1"/>
    <col min="8974" max="9005" width="0" style="128" hidden="1" customWidth="1"/>
    <col min="9006" max="9006" width="9.140625" style="128" customWidth="1"/>
    <col min="9007" max="9007" width="13.28515625" style="128" customWidth="1"/>
    <col min="9008" max="9031" width="9.140625" style="128" customWidth="1"/>
    <col min="9032" max="9032" width="22.7109375" style="128" customWidth="1"/>
    <col min="9033" max="9033" width="29" style="128" customWidth="1"/>
    <col min="9034" max="9034" width="9.5703125" style="128" customWidth="1"/>
    <col min="9035" max="9035" width="11.5703125" style="128" customWidth="1"/>
    <col min="9036" max="9036" width="10.7109375" style="128" customWidth="1"/>
    <col min="9037" max="9037" width="9.140625" style="128" customWidth="1"/>
    <col min="9038" max="9041" width="2.42578125" style="128" customWidth="1"/>
    <col min="9042" max="9042" width="4.85546875" style="128" customWidth="1"/>
    <col min="9043" max="9043" width="29.42578125" style="128" customWidth="1"/>
    <col min="9044" max="9044" width="17" style="128" customWidth="1"/>
    <col min="9045" max="9045" width="14.42578125" style="128" customWidth="1"/>
    <col min="9046" max="9046" width="17" style="128" customWidth="1"/>
    <col min="9047" max="9047" width="8.85546875" style="128" customWidth="1"/>
    <col min="9048" max="9057" width="2.42578125" style="128" customWidth="1"/>
    <col min="9058" max="9216" width="17.28515625" style="128"/>
    <col min="9217" max="9217" width="2.28515625" style="128" customWidth="1"/>
    <col min="9218" max="9218" width="35.85546875" style="128" customWidth="1"/>
    <col min="9219" max="9219" width="19.28515625" style="128" customWidth="1"/>
    <col min="9220" max="9222" width="14.7109375" style="128" customWidth="1"/>
    <col min="9223" max="9223" width="2.28515625" style="128" customWidth="1"/>
    <col min="9224" max="9224" width="3.28515625" style="128" customWidth="1"/>
    <col min="9225" max="9226" width="0" style="128" hidden="1" customWidth="1"/>
    <col min="9227" max="9228" width="9.140625" style="128" customWidth="1"/>
    <col min="9229" max="9229" width="18.7109375" style="128" customWidth="1"/>
    <col min="9230" max="9261" width="0" style="128" hidden="1" customWidth="1"/>
    <col min="9262" max="9262" width="9.140625" style="128" customWidth="1"/>
    <col min="9263" max="9263" width="13.28515625" style="128" customWidth="1"/>
    <col min="9264" max="9287" width="9.140625" style="128" customWidth="1"/>
    <col min="9288" max="9288" width="22.7109375" style="128" customWidth="1"/>
    <col min="9289" max="9289" width="29" style="128" customWidth="1"/>
    <col min="9290" max="9290" width="9.5703125" style="128" customWidth="1"/>
    <col min="9291" max="9291" width="11.5703125" style="128" customWidth="1"/>
    <col min="9292" max="9292" width="10.7109375" style="128" customWidth="1"/>
    <col min="9293" max="9293" width="9.140625" style="128" customWidth="1"/>
    <col min="9294" max="9297" width="2.42578125" style="128" customWidth="1"/>
    <col min="9298" max="9298" width="4.85546875" style="128" customWidth="1"/>
    <col min="9299" max="9299" width="29.42578125" style="128" customWidth="1"/>
    <col min="9300" max="9300" width="17" style="128" customWidth="1"/>
    <col min="9301" max="9301" width="14.42578125" style="128" customWidth="1"/>
    <col min="9302" max="9302" width="17" style="128" customWidth="1"/>
    <col min="9303" max="9303" width="8.85546875" style="128" customWidth="1"/>
    <col min="9304" max="9313" width="2.42578125" style="128" customWidth="1"/>
    <col min="9314" max="9472" width="17.28515625" style="128"/>
    <col min="9473" max="9473" width="2.28515625" style="128" customWidth="1"/>
    <col min="9474" max="9474" width="35.85546875" style="128" customWidth="1"/>
    <col min="9475" max="9475" width="19.28515625" style="128" customWidth="1"/>
    <col min="9476" max="9478" width="14.7109375" style="128" customWidth="1"/>
    <col min="9479" max="9479" width="2.28515625" style="128" customWidth="1"/>
    <col min="9480" max="9480" width="3.28515625" style="128" customWidth="1"/>
    <col min="9481" max="9482" width="0" style="128" hidden="1" customWidth="1"/>
    <col min="9483" max="9484" width="9.140625" style="128" customWidth="1"/>
    <col min="9485" max="9485" width="18.7109375" style="128" customWidth="1"/>
    <col min="9486" max="9517" width="0" style="128" hidden="1" customWidth="1"/>
    <col min="9518" max="9518" width="9.140625" style="128" customWidth="1"/>
    <col min="9519" max="9519" width="13.28515625" style="128" customWidth="1"/>
    <col min="9520" max="9543" width="9.140625" style="128" customWidth="1"/>
    <col min="9544" max="9544" width="22.7109375" style="128" customWidth="1"/>
    <col min="9545" max="9545" width="29" style="128" customWidth="1"/>
    <col min="9546" max="9546" width="9.5703125" style="128" customWidth="1"/>
    <col min="9547" max="9547" width="11.5703125" style="128" customWidth="1"/>
    <col min="9548" max="9548" width="10.7109375" style="128" customWidth="1"/>
    <col min="9549" max="9549" width="9.140625" style="128" customWidth="1"/>
    <col min="9550" max="9553" width="2.42578125" style="128" customWidth="1"/>
    <col min="9554" max="9554" width="4.85546875" style="128" customWidth="1"/>
    <col min="9555" max="9555" width="29.42578125" style="128" customWidth="1"/>
    <col min="9556" max="9556" width="17" style="128" customWidth="1"/>
    <col min="9557" max="9557" width="14.42578125" style="128" customWidth="1"/>
    <col min="9558" max="9558" width="17" style="128" customWidth="1"/>
    <col min="9559" max="9559" width="8.85546875" style="128" customWidth="1"/>
    <col min="9560" max="9569" width="2.42578125" style="128" customWidth="1"/>
    <col min="9570" max="9728" width="17.28515625" style="128"/>
    <col min="9729" max="9729" width="2.28515625" style="128" customWidth="1"/>
    <col min="9730" max="9730" width="35.85546875" style="128" customWidth="1"/>
    <col min="9731" max="9731" width="19.28515625" style="128" customWidth="1"/>
    <col min="9732" max="9734" width="14.7109375" style="128" customWidth="1"/>
    <col min="9735" max="9735" width="2.28515625" style="128" customWidth="1"/>
    <col min="9736" max="9736" width="3.28515625" style="128" customWidth="1"/>
    <col min="9737" max="9738" width="0" style="128" hidden="1" customWidth="1"/>
    <col min="9739" max="9740" width="9.140625" style="128" customWidth="1"/>
    <col min="9741" max="9741" width="18.7109375" style="128" customWidth="1"/>
    <col min="9742" max="9773" width="0" style="128" hidden="1" customWidth="1"/>
    <col min="9774" max="9774" width="9.140625" style="128" customWidth="1"/>
    <col min="9775" max="9775" width="13.28515625" style="128" customWidth="1"/>
    <col min="9776" max="9799" width="9.140625" style="128" customWidth="1"/>
    <col min="9800" max="9800" width="22.7109375" style="128" customWidth="1"/>
    <col min="9801" max="9801" width="29" style="128" customWidth="1"/>
    <col min="9802" max="9802" width="9.5703125" style="128" customWidth="1"/>
    <col min="9803" max="9803" width="11.5703125" style="128" customWidth="1"/>
    <col min="9804" max="9804" width="10.7109375" style="128" customWidth="1"/>
    <col min="9805" max="9805" width="9.140625" style="128" customWidth="1"/>
    <col min="9806" max="9809" width="2.42578125" style="128" customWidth="1"/>
    <col min="9810" max="9810" width="4.85546875" style="128" customWidth="1"/>
    <col min="9811" max="9811" width="29.42578125" style="128" customWidth="1"/>
    <col min="9812" max="9812" width="17" style="128" customWidth="1"/>
    <col min="9813" max="9813" width="14.42578125" style="128" customWidth="1"/>
    <col min="9814" max="9814" width="17" style="128" customWidth="1"/>
    <col min="9815" max="9815" width="8.85546875" style="128" customWidth="1"/>
    <col min="9816" max="9825" width="2.42578125" style="128" customWidth="1"/>
    <col min="9826" max="9984" width="17.28515625" style="128"/>
    <col min="9985" max="9985" width="2.28515625" style="128" customWidth="1"/>
    <col min="9986" max="9986" width="35.85546875" style="128" customWidth="1"/>
    <col min="9987" max="9987" width="19.28515625" style="128" customWidth="1"/>
    <col min="9988" max="9990" width="14.7109375" style="128" customWidth="1"/>
    <col min="9991" max="9991" width="2.28515625" style="128" customWidth="1"/>
    <col min="9992" max="9992" width="3.28515625" style="128" customWidth="1"/>
    <col min="9993" max="9994" width="0" style="128" hidden="1" customWidth="1"/>
    <col min="9995" max="9996" width="9.140625" style="128" customWidth="1"/>
    <col min="9997" max="9997" width="18.7109375" style="128" customWidth="1"/>
    <col min="9998" max="10029" width="0" style="128" hidden="1" customWidth="1"/>
    <col min="10030" max="10030" width="9.140625" style="128" customWidth="1"/>
    <col min="10031" max="10031" width="13.28515625" style="128" customWidth="1"/>
    <col min="10032" max="10055" width="9.140625" style="128" customWidth="1"/>
    <col min="10056" max="10056" width="22.7109375" style="128" customWidth="1"/>
    <col min="10057" max="10057" width="29" style="128" customWidth="1"/>
    <col min="10058" max="10058" width="9.5703125" style="128" customWidth="1"/>
    <col min="10059" max="10059" width="11.5703125" style="128" customWidth="1"/>
    <col min="10060" max="10060" width="10.7109375" style="128" customWidth="1"/>
    <col min="10061" max="10061" width="9.140625" style="128" customWidth="1"/>
    <col min="10062" max="10065" width="2.42578125" style="128" customWidth="1"/>
    <col min="10066" max="10066" width="4.85546875" style="128" customWidth="1"/>
    <col min="10067" max="10067" width="29.42578125" style="128" customWidth="1"/>
    <col min="10068" max="10068" width="17" style="128" customWidth="1"/>
    <col min="10069" max="10069" width="14.42578125" style="128" customWidth="1"/>
    <col min="10070" max="10070" width="17" style="128" customWidth="1"/>
    <col min="10071" max="10071" width="8.85546875" style="128" customWidth="1"/>
    <col min="10072" max="10081" width="2.42578125" style="128" customWidth="1"/>
    <col min="10082" max="10240" width="17.28515625" style="128"/>
    <col min="10241" max="10241" width="2.28515625" style="128" customWidth="1"/>
    <col min="10242" max="10242" width="35.85546875" style="128" customWidth="1"/>
    <col min="10243" max="10243" width="19.28515625" style="128" customWidth="1"/>
    <col min="10244" max="10246" width="14.7109375" style="128" customWidth="1"/>
    <col min="10247" max="10247" width="2.28515625" style="128" customWidth="1"/>
    <col min="10248" max="10248" width="3.28515625" style="128" customWidth="1"/>
    <col min="10249" max="10250" width="0" style="128" hidden="1" customWidth="1"/>
    <col min="10251" max="10252" width="9.140625" style="128" customWidth="1"/>
    <col min="10253" max="10253" width="18.7109375" style="128" customWidth="1"/>
    <col min="10254" max="10285" width="0" style="128" hidden="1" customWidth="1"/>
    <col min="10286" max="10286" width="9.140625" style="128" customWidth="1"/>
    <col min="10287" max="10287" width="13.28515625" style="128" customWidth="1"/>
    <col min="10288" max="10311" width="9.140625" style="128" customWidth="1"/>
    <col min="10312" max="10312" width="22.7109375" style="128" customWidth="1"/>
    <col min="10313" max="10313" width="29" style="128" customWidth="1"/>
    <col min="10314" max="10314" width="9.5703125" style="128" customWidth="1"/>
    <col min="10315" max="10315" width="11.5703125" style="128" customWidth="1"/>
    <col min="10316" max="10316" width="10.7109375" style="128" customWidth="1"/>
    <col min="10317" max="10317" width="9.140625" style="128" customWidth="1"/>
    <col min="10318" max="10321" width="2.42578125" style="128" customWidth="1"/>
    <col min="10322" max="10322" width="4.85546875" style="128" customWidth="1"/>
    <col min="10323" max="10323" width="29.42578125" style="128" customWidth="1"/>
    <col min="10324" max="10324" width="17" style="128" customWidth="1"/>
    <col min="10325" max="10325" width="14.42578125" style="128" customWidth="1"/>
    <col min="10326" max="10326" width="17" style="128" customWidth="1"/>
    <col min="10327" max="10327" width="8.85546875" style="128" customWidth="1"/>
    <col min="10328" max="10337" width="2.42578125" style="128" customWidth="1"/>
    <col min="10338" max="10496" width="17.28515625" style="128"/>
    <col min="10497" max="10497" width="2.28515625" style="128" customWidth="1"/>
    <col min="10498" max="10498" width="35.85546875" style="128" customWidth="1"/>
    <col min="10499" max="10499" width="19.28515625" style="128" customWidth="1"/>
    <col min="10500" max="10502" width="14.7109375" style="128" customWidth="1"/>
    <col min="10503" max="10503" width="2.28515625" style="128" customWidth="1"/>
    <col min="10504" max="10504" width="3.28515625" style="128" customWidth="1"/>
    <col min="10505" max="10506" width="0" style="128" hidden="1" customWidth="1"/>
    <col min="10507" max="10508" width="9.140625" style="128" customWidth="1"/>
    <col min="10509" max="10509" width="18.7109375" style="128" customWidth="1"/>
    <col min="10510" max="10541" width="0" style="128" hidden="1" customWidth="1"/>
    <col min="10542" max="10542" width="9.140625" style="128" customWidth="1"/>
    <col min="10543" max="10543" width="13.28515625" style="128" customWidth="1"/>
    <col min="10544" max="10567" width="9.140625" style="128" customWidth="1"/>
    <col min="10568" max="10568" width="22.7109375" style="128" customWidth="1"/>
    <col min="10569" max="10569" width="29" style="128" customWidth="1"/>
    <col min="10570" max="10570" width="9.5703125" style="128" customWidth="1"/>
    <col min="10571" max="10571" width="11.5703125" style="128" customWidth="1"/>
    <col min="10572" max="10572" width="10.7109375" style="128" customWidth="1"/>
    <col min="10573" max="10573" width="9.140625" style="128" customWidth="1"/>
    <col min="10574" max="10577" width="2.42578125" style="128" customWidth="1"/>
    <col min="10578" max="10578" width="4.85546875" style="128" customWidth="1"/>
    <col min="10579" max="10579" width="29.42578125" style="128" customWidth="1"/>
    <col min="10580" max="10580" width="17" style="128" customWidth="1"/>
    <col min="10581" max="10581" width="14.42578125" style="128" customWidth="1"/>
    <col min="10582" max="10582" width="17" style="128" customWidth="1"/>
    <col min="10583" max="10583" width="8.85546875" style="128" customWidth="1"/>
    <col min="10584" max="10593" width="2.42578125" style="128" customWidth="1"/>
    <col min="10594" max="10752" width="17.28515625" style="128"/>
    <col min="10753" max="10753" width="2.28515625" style="128" customWidth="1"/>
    <col min="10754" max="10754" width="35.85546875" style="128" customWidth="1"/>
    <col min="10755" max="10755" width="19.28515625" style="128" customWidth="1"/>
    <col min="10756" max="10758" width="14.7109375" style="128" customWidth="1"/>
    <col min="10759" max="10759" width="2.28515625" style="128" customWidth="1"/>
    <col min="10760" max="10760" width="3.28515625" style="128" customWidth="1"/>
    <col min="10761" max="10762" width="0" style="128" hidden="1" customWidth="1"/>
    <col min="10763" max="10764" width="9.140625" style="128" customWidth="1"/>
    <col min="10765" max="10765" width="18.7109375" style="128" customWidth="1"/>
    <col min="10766" max="10797" width="0" style="128" hidden="1" customWidth="1"/>
    <col min="10798" max="10798" width="9.140625" style="128" customWidth="1"/>
    <col min="10799" max="10799" width="13.28515625" style="128" customWidth="1"/>
    <col min="10800" max="10823" width="9.140625" style="128" customWidth="1"/>
    <col min="10824" max="10824" width="22.7109375" style="128" customWidth="1"/>
    <col min="10825" max="10825" width="29" style="128" customWidth="1"/>
    <col min="10826" max="10826" width="9.5703125" style="128" customWidth="1"/>
    <col min="10827" max="10827" width="11.5703125" style="128" customWidth="1"/>
    <col min="10828" max="10828" width="10.7109375" style="128" customWidth="1"/>
    <col min="10829" max="10829" width="9.140625" style="128" customWidth="1"/>
    <col min="10830" max="10833" width="2.42578125" style="128" customWidth="1"/>
    <col min="10834" max="10834" width="4.85546875" style="128" customWidth="1"/>
    <col min="10835" max="10835" width="29.42578125" style="128" customWidth="1"/>
    <col min="10836" max="10836" width="17" style="128" customWidth="1"/>
    <col min="10837" max="10837" width="14.42578125" style="128" customWidth="1"/>
    <col min="10838" max="10838" width="17" style="128" customWidth="1"/>
    <col min="10839" max="10839" width="8.85546875" style="128" customWidth="1"/>
    <col min="10840" max="10849" width="2.42578125" style="128" customWidth="1"/>
    <col min="10850" max="11008" width="17.28515625" style="128"/>
    <col min="11009" max="11009" width="2.28515625" style="128" customWidth="1"/>
    <col min="11010" max="11010" width="35.85546875" style="128" customWidth="1"/>
    <col min="11011" max="11011" width="19.28515625" style="128" customWidth="1"/>
    <col min="11012" max="11014" width="14.7109375" style="128" customWidth="1"/>
    <col min="11015" max="11015" width="2.28515625" style="128" customWidth="1"/>
    <col min="11016" max="11016" width="3.28515625" style="128" customWidth="1"/>
    <col min="11017" max="11018" width="0" style="128" hidden="1" customWidth="1"/>
    <col min="11019" max="11020" width="9.140625" style="128" customWidth="1"/>
    <col min="11021" max="11021" width="18.7109375" style="128" customWidth="1"/>
    <col min="11022" max="11053" width="0" style="128" hidden="1" customWidth="1"/>
    <col min="11054" max="11054" width="9.140625" style="128" customWidth="1"/>
    <col min="11055" max="11055" width="13.28515625" style="128" customWidth="1"/>
    <col min="11056" max="11079" width="9.140625" style="128" customWidth="1"/>
    <col min="11080" max="11080" width="22.7109375" style="128" customWidth="1"/>
    <col min="11081" max="11081" width="29" style="128" customWidth="1"/>
    <col min="11082" max="11082" width="9.5703125" style="128" customWidth="1"/>
    <col min="11083" max="11083" width="11.5703125" style="128" customWidth="1"/>
    <col min="11084" max="11084" width="10.7109375" style="128" customWidth="1"/>
    <col min="11085" max="11085" width="9.140625" style="128" customWidth="1"/>
    <col min="11086" max="11089" width="2.42578125" style="128" customWidth="1"/>
    <col min="11090" max="11090" width="4.85546875" style="128" customWidth="1"/>
    <col min="11091" max="11091" width="29.42578125" style="128" customWidth="1"/>
    <col min="11092" max="11092" width="17" style="128" customWidth="1"/>
    <col min="11093" max="11093" width="14.42578125" style="128" customWidth="1"/>
    <col min="11094" max="11094" width="17" style="128" customWidth="1"/>
    <col min="11095" max="11095" width="8.85546875" style="128" customWidth="1"/>
    <col min="11096" max="11105" width="2.42578125" style="128" customWidth="1"/>
    <col min="11106" max="11264" width="17.28515625" style="128"/>
    <col min="11265" max="11265" width="2.28515625" style="128" customWidth="1"/>
    <col min="11266" max="11266" width="35.85546875" style="128" customWidth="1"/>
    <col min="11267" max="11267" width="19.28515625" style="128" customWidth="1"/>
    <col min="11268" max="11270" width="14.7109375" style="128" customWidth="1"/>
    <col min="11271" max="11271" width="2.28515625" style="128" customWidth="1"/>
    <col min="11272" max="11272" width="3.28515625" style="128" customWidth="1"/>
    <col min="11273" max="11274" width="0" style="128" hidden="1" customWidth="1"/>
    <col min="11275" max="11276" width="9.140625" style="128" customWidth="1"/>
    <col min="11277" max="11277" width="18.7109375" style="128" customWidth="1"/>
    <col min="11278" max="11309" width="0" style="128" hidden="1" customWidth="1"/>
    <col min="11310" max="11310" width="9.140625" style="128" customWidth="1"/>
    <col min="11311" max="11311" width="13.28515625" style="128" customWidth="1"/>
    <col min="11312" max="11335" width="9.140625" style="128" customWidth="1"/>
    <col min="11336" max="11336" width="22.7109375" style="128" customWidth="1"/>
    <col min="11337" max="11337" width="29" style="128" customWidth="1"/>
    <col min="11338" max="11338" width="9.5703125" style="128" customWidth="1"/>
    <col min="11339" max="11339" width="11.5703125" style="128" customWidth="1"/>
    <col min="11340" max="11340" width="10.7109375" style="128" customWidth="1"/>
    <col min="11341" max="11341" width="9.140625" style="128" customWidth="1"/>
    <col min="11342" max="11345" width="2.42578125" style="128" customWidth="1"/>
    <col min="11346" max="11346" width="4.85546875" style="128" customWidth="1"/>
    <col min="11347" max="11347" width="29.42578125" style="128" customWidth="1"/>
    <col min="11348" max="11348" width="17" style="128" customWidth="1"/>
    <col min="11349" max="11349" width="14.42578125" style="128" customWidth="1"/>
    <col min="11350" max="11350" width="17" style="128" customWidth="1"/>
    <col min="11351" max="11351" width="8.85546875" style="128" customWidth="1"/>
    <col min="11352" max="11361" width="2.42578125" style="128" customWidth="1"/>
    <col min="11362" max="11520" width="17.28515625" style="128"/>
    <col min="11521" max="11521" width="2.28515625" style="128" customWidth="1"/>
    <col min="11522" max="11522" width="35.85546875" style="128" customWidth="1"/>
    <col min="11523" max="11523" width="19.28515625" style="128" customWidth="1"/>
    <col min="11524" max="11526" width="14.7109375" style="128" customWidth="1"/>
    <col min="11527" max="11527" width="2.28515625" style="128" customWidth="1"/>
    <col min="11528" max="11528" width="3.28515625" style="128" customWidth="1"/>
    <col min="11529" max="11530" width="0" style="128" hidden="1" customWidth="1"/>
    <col min="11531" max="11532" width="9.140625" style="128" customWidth="1"/>
    <col min="11533" max="11533" width="18.7109375" style="128" customWidth="1"/>
    <col min="11534" max="11565" width="0" style="128" hidden="1" customWidth="1"/>
    <col min="11566" max="11566" width="9.140625" style="128" customWidth="1"/>
    <col min="11567" max="11567" width="13.28515625" style="128" customWidth="1"/>
    <col min="11568" max="11591" width="9.140625" style="128" customWidth="1"/>
    <col min="11592" max="11592" width="22.7109375" style="128" customWidth="1"/>
    <col min="11593" max="11593" width="29" style="128" customWidth="1"/>
    <col min="11594" max="11594" width="9.5703125" style="128" customWidth="1"/>
    <col min="11595" max="11595" width="11.5703125" style="128" customWidth="1"/>
    <col min="11596" max="11596" width="10.7109375" style="128" customWidth="1"/>
    <col min="11597" max="11597" width="9.140625" style="128" customWidth="1"/>
    <col min="11598" max="11601" width="2.42578125" style="128" customWidth="1"/>
    <col min="11602" max="11602" width="4.85546875" style="128" customWidth="1"/>
    <col min="11603" max="11603" width="29.42578125" style="128" customWidth="1"/>
    <col min="11604" max="11604" width="17" style="128" customWidth="1"/>
    <col min="11605" max="11605" width="14.42578125" style="128" customWidth="1"/>
    <col min="11606" max="11606" width="17" style="128" customWidth="1"/>
    <col min="11607" max="11607" width="8.85546875" style="128" customWidth="1"/>
    <col min="11608" max="11617" width="2.42578125" style="128" customWidth="1"/>
    <col min="11618" max="11776" width="17.28515625" style="128"/>
    <col min="11777" max="11777" width="2.28515625" style="128" customWidth="1"/>
    <col min="11778" max="11778" width="35.85546875" style="128" customWidth="1"/>
    <col min="11779" max="11779" width="19.28515625" style="128" customWidth="1"/>
    <col min="11780" max="11782" width="14.7109375" style="128" customWidth="1"/>
    <col min="11783" max="11783" width="2.28515625" style="128" customWidth="1"/>
    <col min="11784" max="11784" width="3.28515625" style="128" customWidth="1"/>
    <col min="11785" max="11786" width="0" style="128" hidden="1" customWidth="1"/>
    <col min="11787" max="11788" width="9.140625" style="128" customWidth="1"/>
    <col min="11789" max="11789" width="18.7109375" style="128" customWidth="1"/>
    <col min="11790" max="11821" width="0" style="128" hidden="1" customWidth="1"/>
    <col min="11822" max="11822" width="9.140625" style="128" customWidth="1"/>
    <col min="11823" max="11823" width="13.28515625" style="128" customWidth="1"/>
    <col min="11824" max="11847" width="9.140625" style="128" customWidth="1"/>
    <col min="11848" max="11848" width="22.7109375" style="128" customWidth="1"/>
    <col min="11849" max="11849" width="29" style="128" customWidth="1"/>
    <col min="11850" max="11850" width="9.5703125" style="128" customWidth="1"/>
    <col min="11851" max="11851" width="11.5703125" style="128" customWidth="1"/>
    <col min="11852" max="11852" width="10.7109375" style="128" customWidth="1"/>
    <col min="11853" max="11853" width="9.140625" style="128" customWidth="1"/>
    <col min="11854" max="11857" width="2.42578125" style="128" customWidth="1"/>
    <col min="11858" max="11858" width="4.85546875" style="128" customWidth="1"/>
    <col min="11859" max="11859" width="29.42578125" style="128" customWidth="1"/>
    <col min="11860" max="11860" width="17" style="128" customWidth="1"/>
    <col min="11861" max="11861" width="14.42578125" style="128" customWidth="1"/>
    <col min="11862" max="11862" width="17" style="128" customWidth="1"/>
    <col min="11863" max="11863" width="8.85546875" style="128" customWidth="1"/>
    <col min="11864" max="11873" width="2.42578125" style="128" customWidth="1"/>
    <col min="11874" max="12032" width="17.28515625" style="128"/>
    <col min="12033" max="12033" width="2.28515625" style="128" customWidth="1"/>
    <col min="12034" max="12034" width="35.85546875" style="128" customWidth="1"/>
    <col min="12035" max="12035" width="19.28515625" style="128" customWidth="1"/>
    <col min="12036" max="12038" width="14.7109375" style="128" customWidth="1"/>
    <col min="12039" max="12039" width="2.28515625" style="128" customWidth="1"/>
    <col min="12040" max="12040" width="3.28515625" style="128" customWidth="1"/>
    <col min="12041" max="12042" width="0" style="128" hidden="1" customWidth="1"/>
    <col min="12043" max="12044" width="9.140625" style="128" customWidth="1"/>
    <col min="12045" max="12045" width="18.7109375" style="128" customWidth="1"/>
    <col min="12046" max="12077" width="0" style="128" hidden="1" customWidth="1"/>
    <col min="12078" max="12078" width="9.140625" style="128" customWidth="1"/>
    <col min="12079" max="12079" width="13.28515625" style="128" customWidth="1"/>
    <col min="12080" max="12103" width="9.140625" style="128" customWidth="1"/>
    <col min="12104" max="12104" width="22.7109375" style="128" customWidth="1"/>
    <col min="12105" max="12105" width="29" style="128" customWidth="1"/>
    <col min="12106" max="12106" width="9.5703125" style="128" customWidth="1"/>
    <col min="12107" max="12107" width="11.5703125" style="128" customWidth="1"/>
    <col min="12108" max="12108" width="10.7109375" style="128" customWidth="1"/>
    <col min="12109" max="12109" width="9.140625" style="128" customWidth="1"/>
    <col min="12110" max="12113" width="2.42578125" style="128" customWidth="1"/>
    <col min="12114" max="12114" width="4.85546875" style="128" customWidth="1"/>
    <col min="12115" max="12115" width="29.42578125" style="128" customWidth="1"/>
    <col min="12116" max="12116" width="17" style="128" customWidth="1"/>
    <col min="12117" max="12117" width="14.42578125" style="128" customWidth="1"/>
    <col min="12118" max="12118" width="17" style="128" customWidth="1"/>
    <col min="12119" max="12119" width="8.85546875" style="128" customWidth="1"/>
    <col min="12120" max="12129" width="2.42578125" style="128" customWidth="1"/>
    <col min="12130" max="12288" width="17.28515625" style="128"/>
    <col min="12289" max="12289" width="2.28515625" style="128" customWidth="1"/>
    <col min="12290" max="12290" width="35.85546875" style="128" customWidth="1"/>
    <col min="12291" max="12291" width="19.28515625" style="128" customWidth="1"/>
    <col min="12292" max="12294" width="14.7109375" style="128" customWidth="1"/>
    <col min="12295" max="12295" width="2.28515625" style="128" customWidth="1"/>
    <col min="12296" max="12296" width="3.28515625" style="128" customWidth="1"/>
    <col min="12297" max="12298" width="0" style="128" hidden="1" customWidth="1"/>
    <col min="12299" max="12300" width="9.140625" style="128" customWidth="1"/>
    <col min="12301" max="12301" width="18.7109375" style="128" customWidth="1"/>
    <col min="12302" max="12333" width="0" style="128" hidden="1" customWidth="1"/>
    <col min="12334" max="12334" width="9.140625" style="128" customWidth="1"/>
    <col min="12335" max="12335" width="13.28515625" style="128" customWidth="1"/>
    <col min="12336" max="12359" width="9.140625" style="128" customWidth="1"/>
    <col min="12360" max="12360" width="22.7109375" style="128" customWidth="1"/>
    <col min="12361" max="12361" width="29" style="128" customWidth="1"/>
    <col min="12362" max="12362" width="9.5703125" style="128" customWidth="1"/>
    <col min="12363" max="12363" width="11.5703125" style="128" customWidth="1"/>
    <col min="12364" max="12364" width="10.7109375" style="128" customWidth="1"/>
    <col min="12365" max="12365" width="9.140625" style="128" customWidth="1"/>
    <col min="12366" max="12369" width="2.42578125" style="128" customWidth="1"/>
    <col min="12370" max="12370" width="4.85546875" style="128" customWidth="1"/>
    <col min="12371" max="12371" width="29.42578125" style="128" customWidth="1"/>
    <col min="12372" max="12372" width="17" style="128" customWidth="1"/>
    <col min="12373" max="12373" width="14.42578125" style="128" customWidth="1"/>
    <col min="12374" max="12374" width="17" style="128" customWidth="1"/>
    <col min="12375" max="12375" width="8.85546875" style="128" customWidth="1"/>
    <col min="12376" max="12385" width="2.42578125" style="128" customWidth="1"/>
    <col min="12386" max="12544" width="17.28515625" style="128"/>
    <col min="12545" max="12545" width="2.28515625" style="128" customWidth="1"/>
    <col min="12546" max="12546" width="35.85546875" style="128" customWidth="1"/>
    <col min="12547" max="12547" width="19.28515625" style="128" customWidth="1"/>
    <col min="12548" max="12550" width="14.7109375" style="128" customWidth="1"/>
    <col min="12551" max="12551" width="2.28515625" style="128" customWidth="1"/>
    <col min="12552" max="12552" width="3.28515625" style="128" customWidth="1"/>
    <col min="12553" max="12554" width="0" style="128" hidden="1" customWidth="1"/>
    <col min="12555" max="12556" width="9.140625" style="128" customWidth="1"/>
    <col min="12557" max="12557" width="18.7109375" style="128" customWidth="1"/>
    <col min="12558" max="12589" width="0" style="128" hidden="1" customWidth="1"/>
    <col min="12590" max="12590" width="9.140625" style="128" customWidth="1"/>
    <col min="12591" max="12591" width="13.28515625" style="128" customWidth="1"/>
    <col min="12592" max="12615" width="9.140625" style="128" customWidth="1"/>
    <col min="12616" max="12616" width="22.7109375" style="128" customWidth="1"/>
    <col min="12617" max="12617" width="29" style="128" customWidth="1"/>
    <col min="12618" max="12618" width="9.5703125" style="128" customWidth="1"/>
    <col min="12619" max="12619" width="11.5703125" style="128" customWidth="1"/>
    <col min="12620" max="12620" width="10.7109375" style="128" customWidth="1"/>
    <col min="12621" max="12621" width="9.140625" style="128" customWidth="1"/>
    <col min="12622" max="12625" width="2.42578125" style="128" customWidth="1"/>
    <col min="12626" max="12626" width="4.85546875" style="128" customWidth="1"/>
    <col min="12627" max="12627" width="29.42578125" style="128" customWidth="1"/>
    <col min="12628" max="12628" width="17" style="128" customWidth="1"/>
    <col min="12629" max="12629" width="14.42578125" style="128" customWidth="1"/>
    <col min="12630" max="12630" width="17" style="128" customWidth="1"/>
    <col min="12631" max="12631" width="8.85546875" style="128" customWidth="1"/>
    <col min="12632" max="12641" width="2.42578125" style="128" customWidth="1"/>
    <col min="12642" max="12800" width="17.28515625" style="128"/>
    <col min="12801" max="12801" width="2.28515625" style="128" customWidth="1"/>
    <col min="12802" max="12802" width="35.85546875" style="128" customWidth="1"/>
    <col min="12803" max="12803" width="19.28515625" style="128" customWidth="1"/>
    <col min="12804" max="12806" width="14.7109375" style="128" customWidth="1"/>
    <col min="12807" max="12807" width="2.28515625" style="128" customWidth="1"/>
    <col min="12808" max="12808" width="3.28515625" style="128" customWidth="1"/>
    <col min="12809" max="12810" width="0" style="128" hidden="1" customWidth="1"/>
    <col min="12811" max="12812" width="9.140625" style="128" customWidth="1"/>
    <col min="12813" max="12813" width="18.7109375" style="128" customWidth="1"/>
    <col min="12814" max="12845" width="0" style="128" hidden="1" customWidth="1"/>
    <col min="12846" max="12846" width="9.140625" style="128" customWidth="1"/>
    <col min="12847" max="12847" width="13.28515625" style="128" customWidth="1"/>
    <col min="12848" max="12871" width="9.140625" style="128" customWidth="1"/>
    <col min="12872" max="12872" width="22.7109375" style="128" customWidth="1"/>
    <col min="12873" max="12873" width="29" style="128" customWidth="1"/>
    <col min="12874" max="12874" width="9.5703125" style="128" customWidth="1"/>
    <col min="12875" max="12875" width="11.5703125" style="128" customWidth="1"/>
    <col min="12876" max="12876" width="10.7109375" style="128" customWidth="1"/>
    <col min="12877" max="12877" width="9.140625" style="128" customWidth="1"/>
    <col min="12878" max="12881" width="2.42578125" style="128" customWidth="1"/>
    <col min="12882" max="12882" width="4.85546875" style="128" customWidth="1"/>
    <col min="12883" max="12883" width="29.42578125" style="128" customWidth="1"/>
    <col min="12884" max="12884" width="17" style="128" customWidth="1"/>
    <col min="12885" max="12885" width="14.42578125" style="128" customWidth="1"/>
    <col min="12886" max="12886" width="17" style="128" customWidth="1"/>
    <col min="12887" max="12887" width="8.85546875" style="128" customWidth="1"/>
    <col min="12888" max="12897" width="2.42578125" style="128" customWidth="1"/>
    <col min="12898" max="13056" width="17.28515625" style="128"/>
    <col min="13057" max="13057" width="2.28515625" style="128" customWidth="1"/>
    <col min="13058" max="13058" width="35.85546875" style="128" customWidth="1"/>
    <col min="13059" max="13059" width="19.28515625" style="128" customWidth="1"/>
    <col min="13060" max="13062" width="14.7109375" style="128" customWidth="1"/>
    <col min="13063" max="13063" width="2.28515625" style="128" customWidth="1"/>
    <col min="13064" max="13064" width="3.28515625" style="128" customWidth="1"/>
    <col min="13065" max="13066" width="0" style="128" hidden="1" customWidth="1"/>
    <col min="13067" max="13068" width="9.140625" style="128" customWidth="1"/>
    <col min="13069" max="13069" width="18.7109375" style="128" customWidth="1"/>
    <col min="13070" max="13101" width="0" style="128" hidden="1" customWidth="1"/>
    <col min="13102" max="13102" width="9.140625" style="128" customWidth="1"/>
    <col min="13103" max="13103" width="13.28515625" style="128" customWidth="1"/>
    <col min="13104" max="13127" width="9.140625" style="128" customWidth="1"/>
    <col min="13128" max="13128" width="22.7109375" style="128" customWidth="1"/>
    <col min="13129" max="13129" width="29" style="128" customWidth="1"/>
    <col min="13130" max="13130" width="9.5703125" style="128" customWidth="1"/>
    <col min="13131" max="13131" width="11.5703125" style="128" customWidth="1"/>
    <col min="13132" max="13132" width="10.7109375" style="128" customWidth="1"/>
    <col min="13133" max="13133" width="9.140625" style="128" customWidth="1"/>
    <col min="13134" max="13137" width="2.42578125" style="128" customWidth="1"/>
    <col min="13138" max="13138" width="4.85546875" style="128" customWidth="1"/>
    <col min="13139" max="13139" width="29.42578125" style="128" customWidth="1"/>
    <col min="13140" max="13140" width="17" style="128" customWidth="1"/>
    <col min="13141" max="13141" width="14.42578125" style="128" customWidth="1"/>
    <col min="13142" max="13142" width="17" style="128" customWidth="1"/>
    <col min="13143" max="13143" width="8.85546875" style="128" customWidth="1"/>
    <col min="13144" max="13153" width="2.42578125" style="128" customWidth="1"/>
    <col min="13154" max="13312" width="17.28515625" style="128"/>
    <col min="13313" max="13313" width="2.28515625" style="128" customWidth="1"/>
    <col min="13314" max="13314" width="35.85546875" style="128" customWidth="1"/>
    <col min="13315" max="13315" width="19.28515625" style="128" customWidth="1"/>
    <col min="13316" max="13318" width="14.7109375" style="128" customWidth="1"/>
    <col min="13319" max="13319" width="2.28515625" style="128" customWidth="1"/>
    <col min="13320" max="13320" width="3.28515625" style="128" customWidth="1"/>
    <col min="13321" max="13322" width="0" style="128" hidden="1" customWidth="1"/>
    <col min="13323" max="13324" width="9.140625" style="128" customWidth="1"/>
    <col min="13325" max="13325" width="18.7109375" style="128" customWidth="1"/>
    <col min="13326" max="13357" width="0" style="128" hidden="1" customWidth="1"/>
    <col min="13358" max="13358" width="9.140625" style="128" customWidth="1"/>
    <col min="13359" max="13359" width="13.28515625" style="128" customWidth="1"/>
    <col min="13360" max="13383" width="9.140625" style="128" customWidth="1"/>
    <col min="13384" max="13384" width="22.7109375" style="128" customWidth="1"/>
    <col min="13385" max="13385" width="29" style="128" customWidth="1"/>
    <col min="13386" max="13386" width="9.5703125" style="128" customWidth="1"/>
    <col min="13387" max="13387" width="11.5703125" style="128" customWidth="1"/>
    <col min="13388" max="13388" width="10.7109375" style="128" customWidth="1"/>
    <col min="13389" max="13389" width="9.140625" style="128" customWidth="1"/>
    <col min="13390" max="13393" width="2.42578125" style="128" customWidth="1"/>
    <col min="13394" max="13394" width="4.85546875" style="128" customWidth="1"/>
    <col min="13395" max="13395" width="29.42578125" style="128" customWidth="1"/>
    <col min="13396" max="13396" width="17" style="128" customWidth="1"/>
    <col min="13397" max="13397" width="14.42578125" style="128" customWidth="1"/>
    <col min="13398" max="13398" width="17" style="128" customWidth="1"/>
    <col min="13399" max="13399" width="8.85546875" style="128" customWidth="1"/>
    <col min="13400" max="13409" width="2.42578125" style="128" customWidth="1"/>
    <col min="13410" max="13568" width="17.28515625" style="128"/>
    <col min="13569" max="13569" width="2.28515625" style="128" customWidth="1"/>
    <col min="13570" max="13570" width="35.85546875" style="128" customWidth="1"/>
    <col min="13571" max="13571" width="19.28515625" style="128" customWidth="1"/>
    <col min="13572" max="13574" width="14.7109375" style="128" customWidth="1"/>
    <col min="13575" max="13575" width="2.28515625" style="128" customWidth="1"/>
    <col min="13576" max="13576" width="3.28515625" style="128" customWidth="1"/>
    <col min="13577" max="13578" width="0" style="128" hidden="1" customWidth="1"/>
    <col min="13579" max="13580" width="9.140625" style="128" customWidth="1"/>
    <col min="13581" max="13581" width="18.7109375" style="128" customWidth="1"/>
    <col min="13582" max="13613" width="0" style="128" hidden="1" customWidth="1"/>
    <col min="13614" max="13614" width="9.140625" style="128" customWidth="1"/>
    <col min="13615" max="13615" width="13.28515625" style="128" customWidth="1"/>
    <col min="13616" max="13639" width="9.140625" style="128" customWidth="1"/>
    <col min="13640" max="13640" width="22.7109375" style="128" customWidth="1"/>
    <col min="13641" max="13641" width="29" style="128" customWidth="1"/>
    <col min="13642" max="13642" width="9.5703125" style="128" customWidth="1"/>
    <col min="13643" max="13643" width="11.5703125" style="128" customWidth="1"/>
    <col min="13644" max="13644" width="10.7109375" style="128" customWidth="1"/>
    <col min="13645" max="13645" width="9.140625" style="128" customWidth="1"/>
    <col min="13646" max="13649" width="2.42578125" style="128" customWidth="1"/>
    <col min="13650" max="13650" width="4.85546875" style="128" customWidth="1"/>
    <col min="13651" max="13651" width="29.42578125" style="128" customWidth="1"/>
    <col min="13652" max="13652" width="17" style="128" customWidth="1"/>
    <col min="13653" max="13653" width="14.42578125" style="128" customWidth="1"/>
    <col min="13654" max="13654" width="17" style="128" customWidth="1"/>
    <col min="13655" max="13655" width="8.85546875" style="128" customWidth="1"/>
    <col min="13656" max="13665" width="2.42578125" style="128" customWidth="1"/>
    <col min="13666" max="13824" width="17.28515625" style="128"/>
    <col min="13825" max="13825" width="2.28515625" style="128" customWidth="1"/>
    <col min="13826" max="13826" width="35.85546875" style="128" customWidth="1"/>
    <col min="13827" max="13827" width="19.28515625" style="128" customWidth="1"/>
    <col min="13828" max="13830" width="14.7109375" style="128" customWidth="1"/>
    <col min="13831" max="13831" width="2.28515625" style="128" customWidth="1"/>
    <col min="13832" max="13832" width="3.28515625" style="128" customWidth="1"/>
    <col min="13833" max="13834" width="0" style="128" hidden="1" customWidth="1"/>
    <col min="13835" max="13836" width="9.140625" style="128" customWidth="1"/>
    <col min="13837" max="13837" width="18.7109375" style="128" customWidth="1"/>
    <col min="13838" max="13869" width="0" style="128" hidden="1" customWidth="1"/>
    <col min="13870" max="13870" width="9.140625" style="128" customWidth="1"/>
    <col min="13871" max="13871" width="13.28515625" style="128" customWidth="1"/>
    <col min="13872" max="13895" width="9.140625" style="128" customWidth="1"/>
    <col min="13896" max="13896" width="22.7109375" style="128" customWidth="1"/>
    <col min="13897" max="13897" width="29" style="128" customWidth="1"/>
    <col min="13898" max="13898" width="9.5703125" style="128" customWidth="1"/>
    <col min="13899" max="13899" width="11.5703125" style="128" customWidth="1"/>
    <col min="13900" max="13900" width="10.7109375" style="128" customWidth="1"/>
    <col min="13901" max="13901" width="9.140625" style="128" customWidth="1"/>
    <col min="13902" max="13905" width="2.42578125" style="128" customWidth="1"/>
    <col min="13906" max="13906" width="4.85546875" style="128" customWidth="1"/>
    <col min="13907" max="13907" width="29.42578125" style="128" customWidth="1"/>
    <col min="13908" max="13908" width="17" style="128" customWidth="1"/>
    <col min="13909" max="13909" width="14.42578125" style="128" customWidth="1"/>
    <col min="13910" max="13910" width="17" style="128" customWidth="1"/>
    <col min="13911" max="13911" width="8.85546875" style="128" customWidth="1"/>
    <col min="13912" max="13921" width="2.42578125" style="128" customWidth="1"/>
    <col min="13922" max="14080" width="17.28515625" style="128"/>
    <col min="14081" max="14081" width="2.28515625" style="128" customWidth="1"/>
    <col min="14082" max="14082" width="35.85546875" style="128" customWidth="1"/>
    <col min="14083" max="14083" width="19.28515625" style="128" customWidth="1"/>
    <col min="14084" max="14086" width="14.7109375" style="128" customWidth="1"/>
    <col min="14087" max="14087" width="2.28515625" style="128" customWidth="1"/>
    <col min="14088" max="14088" width="3.28515625" style="128" customWidth="1"/>
    <col min="14089" max="14090" width="0" style="128" hidden="1" customWidth="1"/>
    <col min="14091" max="14092" width="9.140625" style="128" customWidth="1"/>
    <col min="14093" max="14093" width="18.7109375" style="128" customWidth="1"/>
    <col min="14094" max="14125" width="0" style="128" hidden="1" customWidth="1"/>
    <col min="14126" max="14126" width="9.140625" style="128" customWidth="1"/>
    <col min="14127" max="14127" width="13.28515625" style="128" customWidth="1"/>
    <col min="14128" max="14151" width="9.140625" style="128" customWidth="1"/>
    <col min="14152" max="14152" width="22.7109375" style="128" customWidth="1"/>
    <col min="14153" max="14153" width="29" style="128" customWidth="1"/>
    <col min="14154" max="14154" width="9.5703125" style="128" customWidth="1"/>
    <col min="14155" max="14155" width="11.5703125" style="128" customWidth="1"/>
    <col min="14156" max="14156" width="10.7109375" style="128" customWidth="1"/>
    <col min="14157" max="14157" width="9.140625" style="128" customWidth="1"/>
    <col min="14158" max="14161" width="2.42578125" style="128" customWidth="1"/>
    <col min="14162" max="14162" width="4.85546875" style="128" customWidth="1"/>
    <col min="14163" max="14163" width="29.42578125" style="128" customWidth="1"/>
    <col min="14164" max="14164" width="17" style="128" customWidth="1"/>
    <col min="14165" max="14165" width="14.42578125" style="128" customWidth="1"/>
    <col min="14166" max="14166" width="17" style="128" customWidth="1"/>
    <col min="14167" max="14167" width="8.85546875" style="128" customWidth="1"/>
    <col min="14168" max="14177" width="2.42578125" style="128" customWidth="1"/>
    <col min="14178" max="14336" width="17.28515625" style="128"/>
    <col min="14337" max="14337" width="2.28515625" style="128" customWidth="1"/>
    <col min="14338" max="14338" width="35.85546875" style="128" customWidth="1"/>
    <col min="14339" max="14339" width="19.28515625" style="128" customWidth="1"/>
    <col min="14340" max="14342" width="14.7109375" style="128" customWidth="1"/>
    <col min="14343" max="14343" width="2.28515625" style="128" customWidth="1"/>
    <col min="14344" max="14344" width="3.28515625" style="128" customWidth="1"/>
    <col min="14345" max="14346" width="0" style="128" hidden="1" customWidth="1"/>
    <col min="14347" max="14348" width="9.140625" style="128" customWidth="1"/>
    <col min="14349" max="14349" width="18.7109375" style="128" customWidth="1"/>
    <col min="14350" max="14381" width="0" style="128" hidden="1" customWidth="1"/>
    <col min="14382" max="14382" width="9.140625" style="128" customWidth="1"/>
    <col min="14383" max="14383" width="13.28515625" style="128" customWidth="1"/>
    <col min="14384" max="14407" width="9.140625" style="128" customWidth="1"/>
    <col min="14408" max="14408" width="22.7109375" style="128" customWidth="1"/>
    <col min="14409" max="14409" width="29" style="128" customWidth="1"/>
    <col min="14410" max="14410" width="9.5703125" style="128" customWidth="1"/>
    <col min="14411" max="14411" width="11.5703125" style="128" customWidth="1"/>
    <col min="14412" max="14412" width="10.7109375" style="128" customWidth="1"/>
    <col min="14413" max="14413" width="9.140625" style="128" customWidth="1"/>
    <col min="14414" max="14417" width="2.42578125" style="128" customWidth="1"/>
    <col min="14418" max="14418" width="4.85546875" style="128" customWidth="1"/>
    <col min="14419" max="14419" width="29.42578125" style="128" customWidth="1"/>
    <col min="14420" max="14420" width="17" style="128" customWidth="1"/>
    <col min="14421" max="14421" width="14.42578125" style="128" customWidth="1"/>
    <col min="14422" max="14422" width="17" style="128" customWidth="1"/>
    <col min="14423" max="14423" width="8.85546875" style="128" customWidth="1"/>
    <col min="14424" max="14433" width="2.42578125" style="128" customWidth="1"/>
    <col min="14434" max="14592" width="17.28515625" style="128"/>
    <col min="14593" max="14593" width="2.28515625" style="128" customWidth="1"/>
    <col min="14594" max="14594" width="35.85546875" style="128" customWidth="1"/>
    <col min="14595" max="14595" width="19.28515625" style="128" customWidth="1"/>
    <col min="14596" max="14598" width="14.7109375" style="128" customWidth="1"/>
    <col min="14599" max="14599" width="2.28515625" style="128" customWidth="1"/>
    <col min="14600" max="14600" width="3.28515625" style="128" customWidth="1"/>
    <col min="14601" max="14602" width="0" style="128" hidden="1" customWidth="1"/>
    <col min="14603" max="14604" width="9.140625" style="128" customWidth="1"/>
    <col min="14605" max="14605" width="18.7109375" style="128" customWidth="1"/>
    <col min="14606" max="14637" width="0" style="128" hidden="1" customWidth="1"/>
    <col min="14638" max="14638" width="9.140625" style="128" customWidth="1"/>
    <col min="14639" max="14639" width="13.28515625" style="128" customWidth="1"/>
    <col min="14640" max="14663" width="9.140625" style="128" customWidth="1"/>
    <col min="14664" max="14664" width="22.7109375" style="128" customWidth="1"/>
    <col min="14665" max="14665" width="29" style="128" customWidth="1"/>
    <col min="14666" max="14666" width="9.5703125" style="128" customWidth="1"/>
    <col min="14667" max="14667" width="11.5703125" style="128" customWidth="1"/>
    <col min="14668" max="14668" width="10.7109375" style="128" customWidth="1"/>
    <col min="14669" max="14669" width="9.140625" style="128" customWidth="1"/>
    <col min="14670" max="14673" width="2.42578125" style="128" customWidth="1"/>
    <col min="14674" max="14674" width="4.85546875" style="128" customWidth="1"/>
    <col min="14675" max="14675" width="29.42578125" style="128" customWidth="1"/>
    <col min="14676" max="14676" width="17" style="128" customWidth="1"/>
    <col min="14677" max="14677" width="14.42578125" style="128" customWidth="1"/>
    <col min="14678" max="14678" width="17" style="128" customWidth="1"/>
    <col min="14679" max="14679" width="8.85546875" style="128" customWidth="1"/>
    <col min="14680" max="14689" width="2.42578125" style="128" customWidth="1"/>
    <col min="14690" max="14848" width="17.28515625" style="128"/>
    <col min="14849" max="14849" width="2.28515625" style="128" customWidth="1"/>
    <col min="14850" max="14850" width="35.85546875" style="128" customWidth="1"/>
    <col min="14851" max="14851" width="19.28515625" style="128" customWidth="1"/>
    <col min="14852" max="14854" width="14.7109375" style="128" customWidth="1"/>
    <col min="14855" max="14855" width="2.28515625" style="128" customWidth="1"/>
    <col min="14856" max="14856" width="3.28515625" style="128" customWidth="1"/>
    <col min="14857" max="14858" width="0" style="128" hidden="1" customWidth="1"/>
    <col min="14859" max="14860" width="9.140625" style="128" customWidth="1"/>
    <col min="14861" max="14861" width="18.7109375" style="128" customWidth="1"/>
    <col min="14862" max="14893" width="0" style="128" hidden="1" customWidth="1"/>
    <col min="14894" max="14894" width="9.140625" style="128" customWidth="1"/>
    <col min="14895" max="14895" width="13.28515625" style="128" customWidth="1"/>
    <col min="14896" max="14919" width="9.140625" style="128" customWidth="1"/>
    <col min="14920" max="14920" width="22.7109375" style="128" customWidth="1"/>
    <col min="14921" max="14921" width="29" style="128" customWidth="1"/>
    <col min="14922" max="14922" width="9.5703125" style="128" customWidth="1"/>
    <col min="14923" max="14923" width="11.5703125" style="128" customWidth="1"/>
    <col min="14924" max="14924" width="10.7109375" style="128" customWidth="1"/>
    <col min="14925" max="14925" width="9.140625" style="128" customWidth="1"/>
    <col min="14926" max="14929" width="2.42578125" style="128" customWidth="1"/>
    <col min="14930" max="14930" width="4.85546875" style="128" customWidth="1"/>
    <col min="14931" max="14931" width="29.42578125" style="128" customWidth="1"/>
    <col min="14932" max="14932" width="17" style="128" customWidth="1"/>
    <col min="14933" max="14933" width="14.42578125" style="128" customWidth="1"/>
    <col min="14934" max="14934" width="17" style="128" customWidth="1"/>
    <col min="14935" max="14935" width="8.85546875" style="128" customWidth="1"/>
    <col min="14936" max="14945" width="2.42578125" style="128" customWidth="1"/>
    <col min="14946" max="15104" width="17.28515625" style="128"/>
    <col min="15105" max="15105" width="2.28515625" style="128" customWidth="1"/>
    <col min="15106" max="15106" width="35.85546875" style="128" customWidth="1"/>
    <col min="15107" max="15107" width="19.28515625" style="128" customWidth="1"/>
    <col min="15108" max="15110" width="14.7109375" style="128" customWidth="1"/>
    <col min="15111" max="15111" width="2.28515625" style="128" customWidth="1"/>
    <col min="15112" max="15112" width="3.28515625" style="128" customWidth="1"/>
    <col min="15113" max="15114" width="0" style="128" hidden="1" customWidth="1"/>
    <col min="15115" max="15116" width="9.140625" style="128" customWidth="1"/>
    <col min="15117" max="15117" width="18.7109375" style="128" customWidth="1"/>
    <col min="15118" max="15149" width="0" style="128" hidden="1" customWidth="1"/>
    <col min="15150" max="15150" width="9.140625" style="128" customWidth="1"/>
    <col min="15151" max="15151" width="13.28515625" style="128" customWidth="1"/>
    <col min="15152" max="15175" width="9.140625" style="128" customWidth="1"/>
    <col min="15176" max="15176" width="22.7109375" style="128" customWidth="1"/>
    <col min="15177" max="15177" width="29" style="128" customWidth="1"/>
    <col min="15178" max="15178" width="9.5703125" style="128" customWidth="1"/>
    <col min="15179" max="15179" width="11.5703125" style="128" customWidth="1"/>
    <col min="15180" max="15180" width="10.7109375" style="128" customWidth="1"/>
    <col min="15181" max="15181" width="9.140625" style="128" customWidth="1"/>
    <col min="15182" max="15185" width="2.42578125" style="128" customWidth="1"/>
    <col min="15186" max="15186" width="4.85546875" style="128" customWidth="1"/>
    <col min="15187" max="15187" width="29.42578125" style="128" customWidth="1"/>
    <col min="15188" max="15188" width="17" style="128" customWidth="1"/>
    <col min="15189" max="15189" width="14.42578125" style="128" customWidth="1"/>
    <col min="15190" max="15190" width="17" style="128" customWidth="1"/>
    <col min="15191" max="15191" width="8.85546875" style="128" customWidth="1"/>
    <col min="15192" max="15201" width="2.42578125" style="128" customWidth="1"/>
    <col min="15202" max="15360" width="17.28515625" style="128"/>
    <col min="15361" max="15361" width="2.28515625" style="128" customWidth="1"/>
    <col min="15362" max="15362" width="35.85546875" style="128" customWidth="1"/>
    <col min="15363" max="15363" width="19.28515625" style="128" customWidth="1"/>
    <col min="15364" max="15366" width="14.7109375" style="128" customWidth="1"/>
    <col min="15367" max="15367" width="2.28515625" style="128" customWidth="1"/>
    <col min="15368" max="15368" width="3.28515625" style="128" customWidth="1"/>
    <col min="15369" max="15370" width="0" style="128" hidden="1" customWidth="1"/>
    <col min="15371" max="15372" width="9.140625" style="128" customWidth="1"/>
    <col min="15373" max="15373" width="18.7109375" style="128" customWidth="1"/>
    <col min="15374" max="15405" width="0" style="128" hidden="1" customWidth="1"/>
    <col min="15406" max="15406" width="9.140625" style="128" customWidth="1"/>
    <col min="15407" max="15407" width="13.28515625" style="128" customWidth="1"/>
    <col min="15408" max="15431" width="9.140625" style="128" customWidth="1"/>
    <col min="15432" max="15432" width="22.7109375" style="128" customWidth="1"/>
    <col min="15433" max="15433" width="29" style="128" customWidth="1"/>
    <col min="15434" max="15434" width="9.5703125" style="128" customWidth="1"/>
    <col min="15435" max="15435" width="11.5703125" style="128" customWidth="1"/>
    <col min="15436" max="15436" width="10.7109375" style="128" customWidth="1"/>
    <col min="15437" max="15437" width="9.140625" style="128" customWidth="1"/>
    <col min="15438" max="15441" width="2.42578125" style="128" customWidth="1"/>
    <col min="15442" max="15442" width="4.85546875" style="128" customWidth="1"/>
    <col min="15443" max="15443" width="29.42578125" style="128" customWidth="1"/>
    <col min="15444" max="15444" width="17" style="128" customWidth="1"/>
    <col min="15445" max="15445" width="14.42578125" style="128" customWidth="1"/>
    <col min="15446" max="15446" width="17" style="128" customWidth="1"/>
    <col min="15447" max="15447" width="8.85546875" style="128" customWidth="1"/>
    <col min="15448" max="15457" width="2.42578125" style="128" customWidth="1"/>
    <col min="15458" max="15616" width="17.28515625" style="128"/>
    <col min="15617" max="15617" width="2.28515625" style="128" customWidth="1"/>
    <col min="15618" max="15618" width="35.85546875" style="128" customWidth="1"/>
    <col min="15619" max="15619" width="19.28515625" style="128" customWidth="1"/>
    <col min="15620" max="15622" width="14.7109375" style="128" customWidth="1"/>
    <col min="15623" max="15623" width="2.28515625" style="128" customWidth="1"/>
    <col min="15624" max="15624" width="3.28515625" style="128" customWidth="1"/>
    <col min="15625" max="15626" width="0" style="128" hidden="1" customWidth="1"/>
    <col min="15627" max="15628" width="9.140625" style="128" customWidth="1"/>
    <col min="15629" max="15629" width="18.7109375" style="128" customWidth="1"/>
    <col min="15630" max="15661" width="0" style="128" hidden="1" customWidth="1"/>
    <col min="15662" max="15662" width="9.140625" style="128" customWidth="1"/>
    <col min="15663" max="15663" width="13.28515625" style="128" customWidth="1"/>
    <col min="15664" max="15687" width="9.140625" style="128" customWidth="1"/>
    <col min="15688" max="15688" width="22.7109375" style="128" customWidth="1"/>
    <col min="15689" max="15689" width="29" style="128" customWidth="1"/>
    <col min="15690" max="15690" width="9.5703125" style="128" customWidth="1"/>
    <col min="15691" max="15691" width="11.5703125" style="128" customWidth="1"/>
    <col min="15692" max="15692" width="10.7109375" style="128" customWidth="1"/>
    <col min="15693" max="15693" width="9.140625" style="128" customWidth="1"/>
    <col min="15694" max="15697" width="2.42578125" style="128" customWidth="1"/>
    <col min="15698" max="15698" width="4.85546875" style="128" customWidth="1"/>
    <col min="15699" max="15699" width="29.42578125" style="128" customWidth="1"/>
    <col min="15700" max="15700" width="17" style="128" customWidth="1"/>
    <col min="15701" max="15701" width="14.42578125" style="128" customWidth="1"/>
    <col min="15702" max="15702" width="17" style="128" customWidth="1"/>
    <col min="15703" max="15703" width="8.85546875" style="128" customWidth="1"/>
    <col min="15704" max="15713" width="2.42578125" style="128" customWidth="1"/>
    <col min="15714" max="15872" width="17.28515625" style="128"/>
    <col min="15873" max="15873" width="2.28515625" style="128" customWidth="1"/>
    <col min="15874" max="15874" width="35.85546875" style="128" customWidth="1"/>
    <col min="15875" max="15875" width="19.28515625" style="128" customWidth="1"/>
    <col min="15876" max="15878" width="14.7109375" style="128" customWidth="1"/>
    <col min="15879" max="15879" width="2.28515625" style="128" customWidth="1"/>
    <col min="15880" max="15880" width="3.28515625" style="128" customWidth="1"/>
    <col min="15881" max="15882" width="0" style="128" hidden="1" customWidth="1"/>
    <col min="15883" max="15884" width="9.140625" style="128" customWidth="1"/>
    <col min="15885" max="15885" width="18.7109375" style="128" customWidth="1"/>
    <col min="15886" max="15917" width="0" style="128" hidden="1" customWidth="1"/>
    <col min="15918" max="15918" width="9.140625" style="128" customWidth="1"/>
    <col min="15919" max="15919" width="13.28515625" style="128" customWidth="1"/>
    <col min="15920" max="15943" width="9.140625" style="128" customWidth="1"/>
    <col min="15944" max="15944" width="22.7109375" style="128" customWidth="1"/>
    <col min="15945" max="15945" width="29" style="128" customWidth="1"/>
    <col min="15946" max="15946" width="9.5703125" style="128" customWidth="1"/>
    <col min="15947" max="15947" width="11.5703125" style="128" customWidth="1"/>
    <col min="15948" max="15948" width="10.7109375" style="128" customWidth="1"/>
    <col min="15949" max="15949" width="9.140625" style="128" customWidth="1"/>
    <col min="15950" max="15953" width="2.42578125" style="128" customWidth="1"/>
    <col min="15954" max="15954" width="4.85546875" style="128" customWidth="1"/>
    <col min="15955" max="15955" width="29.42578125" style="128" customWidth="1"/>
    <col min="15956" max="15956" width="17" style="128" customWidth="1"/>
    <col min="15957" max="15957" width="14.42578125" style="128" customWidth="1"/>
    <col min="15958" max="15958" width="17" style="128" customWidth="1"/>
    <col min="15959" max="15959" width="8.85546875" style="128" customWidth="1"/>
    <col min="15960" max="15969" width="2.42578125" style="128" customWidth="1"/>
    <col min="15970" max="16128" width="17.28515625" style="128"/>
    <col min="16129" max="16129" width="2.28515625" style="128" customWidth="1"/>
    <col min="16130" max="16130" width="35.85546875" style="128" customWidth="1"/>
    <col min="16131" max="16131" width="19.28515625" style="128" customWidth="1"/>
    <col min="16132" max="16134" width="14.7109375" style="128" customWidth="1"/>
    <col min="16135" max="16135" width="2.28515625" style="128" customWidth="1"/>
    <col min="16136" max="16136" width="3.28515625" style="128" customWidth="1"/>
    <col min="16137" max="16138" width="0" style="128" hidden="1" customWidth="1"/>
    <col min="16139" max="16140" width="9.140625" style="128" customWidth="1"/>
    <col min="16141" max="16141" width="18.7109375" style="128" customWidth="1"/>
    <col min="16142" max="16173" width="0" style="128" hidden="1" customWidth="1"/>
    <col min="16174" max="16174" width="9.140625" style="128" customWidth="1"/>
    <col min="16175" max="16175" width="13.28515625" style="128" customWidth="1"/>
    <col min="16176" max="16199" width="9.140625" style="128" customWidth="1"/>
    <col min="16200" max="16200" width="22.7109375" style="128" customWidth="1"/>
    <col min="16201" max="16201" width="29" style="128" customWidth="1"/>
    <col min="16202" max="16202" width="9.5703125" style="128" customWidth="1"/>
    <col min="16203" max="16203" width="11.5703125" style="128" customWidth="1"/>
    <col min="16204" max="16204" width="10.7109375" style="128" customWidth="1"/>
    <col min="16205" max="16205" width="9.140625" style="128" customWidth="1"/>
    <col min="16206" max="16209" width="2.42578125" style="128" customWidth="1"/>
    <col min="16210" max="16210" width="4.85546875" style="128" customWidth="1"/>
    <col min="16211" max="16211" width="29.42578125" style="128" customWidth="1"/>
    <col min="16212" max="16212" width="17" style="128" customWidth="1"/>
    <col min="16213" max="16213" width="14.42578125" style="128" customWidth="1"/>
    <col min="16214" max="16214" width="17" style="128" customWidth="1"/>
    <col min="16215" max="16215" width="8.85546875" style="128" customWidth="1"/>
    <col min="16216" max="16225" width="2.42578125" style="128" customWidth="1"/>
    <col min="16226" max="16384" width="17.28515625" style="128"/>
  </cols>
  <sheetData>
    <row r="1" spans="1:97" s="4" customFormat="1" x14ac:dyDescent="0.25">
      <c r="A1" s="118"/>
      <c r="B1" s="119"/>
      <c r="C1" s="120" t="s">
        <v>107</v>
      </c>
      <c r="E1" s="121"/>
      <c r="F1" s="122"/>
      <c r="G1" s="123"/>
      <c r="H1" s="123"/>
      <c r="I1" s="124"/>
    </row>
    <row r="2" spans="1:97" s="4" customFormat="1" ht="12.75" customHeight="1" x14ac:dyDescent="0.25">
      <c r="A2" s="118"/>
      <c r="B2" s="119"/>
      <c r="C2" s="120" t="s">
        <v>108</v>
      </c>
      <c r="E2" s="121"/>
      <c r="F2" s="122"/>
      <c r="G2" s="123"/>
      <c r="H2" s="123"/>
      <c r="I2" s="124"/>
    </row>
    <row r="3" spans="1:97" s="4" customFormat="1" x14ac:dyDescent="0.25">
      <c r="A3" s="118"/>
      <c r="B3" s="119"/>
      <c r="C3" s="120" t="s">
        <v>109</v>
      </c>
      <c r="E3" s="121"/>
      <c r="F3" s="122"/>
      <c r="G3" s="123"/>
      <c r="H3" s="123"/>
      <c r="I3" s="124"/>
    </row>
    <row r="4" spans="1:97" s="4" customFormat="1" x14ac:dyDescent="0.25">
      <c r="A4" s="118"/>
      <c r="B4" s="119"/>
      <c r="C4" s="120" t="s">
        <v>110</v>
      </c>
      <c r="E4" s="121"/>
      <c r="F4" s="122"/>
      <c r="G4" s="123"/>
      <c r="H4" s="123"/>
      <c r="I4" s="124"/>
    </row>
    <row r="5" spans="1:97" s="4" customFormat="1" x14ac:dyDescent="0.25">
      <c r="A5" s="118"/>
      <c r="B5" s="119"/>
      <c r="C5" s="120" t="s">
        <v>111</v>
      </c>
      <c r="E5" s="121"/>
      <c r="F5" s="122"/>
      <c r="G5" s="123"/>
      <c r="H5" s="123"/>
      <c r="I5" s="124"/>
    </row>
    <row r="6" spans="1:97" s="4" customFormat="1" x14ac:dyDescent="0.25">
      <c r="A6" s="118"/>
      <c r="B6" s="119"/>
      <c r="E6" s="121"/>
      <c r="F6" s="122"/>
      <c r="G6" s="123"/>
      <c r="H6" s="123"/>
      <c r="I6" s="124"/>
    </row>
    <row r="7" spans="1:97" s="4" customFormat="1" ht="15.75" thickBot="1" x14ac:dyDescent="0.3">
      <c r="A7" s="118"/>
      <c r="B7" s="119"/>
      <c r="E7" s="121"/>
      <c r="F7" s="122"/>
      <c r="G7" s="123"/>
      <c r="H7" s="123"/>
      <c r="I7" s="124"/>
    </row>
    <row r="8" spans="1:97" ht="21.75" customHeight="1" thickTop="1" thickBot="1" x14ac:dyDescent="0.3">
      <c r="A8" s="125"/>
      <c r="B8" s="377" t="s">
        <v>112</v>
      </c>
      <c r="C8" s="370"/>
      <c r="D8" s="370"/>
      <c r="E8" s="370"/>
      <c r="F8" s="370"/>
      <c r="G8" s="126"/>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row>
    <row r="9" spans="1:97" ht="3.75" customHeight="1" thickTop="1" thickBot="1" x14ac:dyDescent="0.3">
      <c r="A9" s="127"/>
      <c r="B9" s="129"/>
      <c r="C9" s="129"/>
      <c r="D9" s="129"/>
      <c r="E9" s="129"/>
      <c r="F9" s="129"/>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row>
    <row r="10" spans="1:97" ht="3.75" customHeight="1" x14ac:dyDescent="0.25">
      <c r="A10" s="130"/>
      <c r="B10" s="131"/>
      <c r="C10" s="131"/>
      <c r="D10" s="131"/>
      <c r="E10" s="131"/>
      <c r="F10" s="131"/>
      <c r="G10" s="132"/>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row>
    <row r="11" spans="1:97" ht="12.75" customHeight="1" x14ac:dyDescent="0.25">
      <c r="A11" s="133"/>
      <c r="B11" s="378" t="s">
        <v>113</v>
      </c>
      <c r="C11" s="363"/>
      <c r="D11" s="363"/>
      <c r="E11" s="363"/>
      <c r="F11" s="363"/>
      <c r="G11" s="134"/>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row>
    <row r="12" spans="1:97" ht="3.75" customHeight="1" x14ac:dyDescent="0.25">
      <c r="A12" s="133"/>
      <c r="B12" s="135"/>
      <c r="C12" s="135"/>
      <c r="D12" s="135"/>
      <c r="E12" s="135"/>
      <c r="F12" s="135"/>
      <c r="G12" s="134"/>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row>
    <row r="13" spans="1:97" ht="38.25" customHeight="1" x14ac:dyDescent="0.25">
      <c r="A13" s="133"/>
      <c r="B13" s="136" t="s">
        <v>114</v>
      </c>
      <c r="C13" s="379" t="s">
        <v>115</v>
      </c>
      <c r="D13" s="380"/>
      <c r="E13" s="380"/>
      <c r="F13" s="381"/>
      <c r="G13" s="134"/>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row>
    <row r="14" spans="1:97" ht="12.75" customHeight="1" x14ac:dyDescent="0.25">
      <c r="A14" s="133"/>
      <c r="B14" s="135"/>
      <c r="C14" s="127"/>
      <c r="D14" s="127"/>
      <c r="E14" s="127"/>
      <c r="F14" s="127"/>
      <c r="G14" s="134"/>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row>
    <row r="15" spans="1:97" ht="12.75" customHeight="1" x14ac:dyDescent="0.25">
      <c r="A15" s="133"/>
      <c r="B15" s="136" t="s">
        <v>116</v>
      </c>
      <c r="C15" s="127"/>
      <c r="D15" s="127"/>
      <c r="E15" s="127"/>
      <c r="F15" s="137" t="s">
        <v>117</v>
      </c>
      <c r="G15" s="134"/>
      <c r="H15" s="127"/>
      <c r="I15" s="127"/>
      <c r="J15" s="127"/>
      <c r="K15" s="138" t="str">
        <f>IF(F15="","PREENCHER SE A OBRA POSSUI FOLHA DE PAGAMENTO DESONERADA","")</f>
        <v/>
      </c>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row>
    <row r="16" spans="1:97" ht="12.75" customHeight="1" x14ac:dyDescent="0.25">
      <c r="A16" s="133"/>
      <c r="B16" s="139" t="s">
        <v>118</v>
      </c>
      <c r="C16" s="127"/>
      <c r="D16" s="127"/>
      <c r="E16" s="127"/>
      <c r="F16" s="127"/>
      <c r="G16" s="134"/>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row>
    <row r="17" spans="1:97" ht="12.75" customHeight="1" x14ac:dyDescent="0.25">
      <c r="A17" s="133"/>
      <c r="B17" s="135"/>
      <c r="C17" s="135"/>
      <c r="D17" s="135"/>
      <c r="E17" s="140"/>
      <c r="F17" s="135"/>
      <c r="G17" s="134"/>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row>
    <row r="18" spans="1:97" ht="12.75" customHeight="1" x14ac:dyDescent="0.25">
      <c r="A18" s="133"/>
      <c r="B18" s="135" t="s">
        <v>119</v>
      </c>
      <c r="C18" s="135"/>
      <c r="D18" s="135"/>
      <c r="E18" s="140"/>
      <c r="F18" s="135"/>
      <c r="G18" s="134"/>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row>
    <row r="19" spans="1:97" ht="151.5" customHeight="1" x14ac:dyDescent="0.25">
      <c r="A19" s="133"/>
      <c r="B19" s="382" t="str">
        <f>IF(C13="","",VLOOKUP(BU312,BV274:BW279,2,0))</f>
        <v>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etc.), penitenciárias e presídios, a construção de edifícios industriais (fábricas, oficinas, galpões industriais, etc.), conforme classificação 4120-4 do CNAE 2.0. Também enquadram-se pórticos, mirantes e outros edifícios de finalidade turística.</v>
      </c>
      <c r="C19" s="383"/>
      <c r="D19" s="383"/>
      <c r="E19" s="383"/>
      <c r="F19" s="384"/>
      <c r="G19" s="134"/>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row>
    <row r="20" spans="1:97" ht="3.75" customHeight="1" x14ac:dyDescent="0.25">
      <c r="A20" s="133"/>
      <c r="B20" s="135"/>
      <c r="C20" s="135"/>
      <c r="D20" s="135"/>
      <c r="E20" s="140"/>
      <c r="F20" s="135"/>
      <c r="G20" s="134"/>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row>
    <row r="21" spans="1:97" ht="12.75" customHeight="1" x14ac:dyDescent="0.25">
      <c r="A21" s="133"/>
      <c r="B21" s="135" t="s">
        <v>120</v>
      </c>
      <c r="C21" s="135"/>
      <c r="D21" s="135"/>
      <c r="E21" s="140"/>
      <c r="F21" s="135"/>
      <c r="G21" s="134"/>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row>
    <row r="22" spans="1:97" ht="3.75" customHeight="1" x14ac:dyDescent="0.25">
      <c r="A22" s="133"/>
      <c r="B22" s="135"/>
      <c r="C22" s="135"/>
      <c r="D22" s="135"/>
      <c r="E22" s="140"/>
      <c r="F22" s="135"/>
      <c r="G22" s="134"/>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row>
    <row r="23" spans="1:97" ht="12.75" customHeight="1" x14ac:dyDescent="0.25">
      <c r="A23" s="133"/>
      <c r="B23" s="135" t="s">
        <v>121</v>
      </c>
      <c r="C23" s="135"/>
      <c r="D23" s="135"/>
      <c r="E23" s="385" t="s">
        <v>122</v>
      </c>
      <c r="F23" s="381"/>
      <c r="G23" s="134"/>
      <c r="H23" s="127"/>
      <c r="I23" s="127"/>
      <c r="J23" s="127"/>
      <c r="K23" s="375"/>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row>
    <row r="24" spans="1:97" ht="3.75" customHeight="1" x14ac:dyDescent="0.25">
      <c r="A24" s="133"/>
      <c r="B24" s="135"/>
      <c r="C24" s="135"/>
      <c r="D24" s="135"/>
      <c r="E24" s="141"/>
      <c r="F24" s="141"/>
      <c r="G24" s="134"/>
      <c r="H24" s="127"/>
      <c r="I24" s="127"/>
      <c r="J24" s="127"/>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row>
    <row r="25" spans="1:97" ht="12.75" customHeight="1" x14ac:dyDescent="0.25">
      <c r="A25" s="133"/>
      <c r="B25" s="141" t="s">
        <v>123</v>
      </c>
      <c r="C25" s="141" t="s">
        <v>124</v>
      </c>
      <c r="D25" s="376" t="s">
        <v>125</v>
      </c>
      <c r="E25" s="363"/>
      <c r="F25" s="363"/>
      <c r="G25" s="134"/>
      <c r="H25" s="127"/>
      <c r="I25" s="127"/>
      <c r="J25" s="127"/>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row>
    <row r="26" spans="1:97" ht="12.75" customHeight="1" x14ac:dyDescent="0.25">
      <c r="A26" s="133"/>
      <c r="B26" s="142" t="s">
        <v>126</v>
      </c>
      <c r="C26" s="143">
        <f>VLOOKUP($E$23,$CE$283:$CH$284,2,0)</f>
        <v>6.4999999999999997E-3</v>
      </c>
      <c r="D26" s="386" t="str">
        <f>VLOOKUP(E23,CE283:CH284,4,0)</f>
        <v>RECEITA BRUTA (VALOR DA NOTA)</v>
      </c>
      <c r="E26" s="363"/>
      <c r="F26" s="363"/>
      <c r="G26" s="134"/>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row>
    <row r="27" spans="1:97" ht="12.75" customHeight="1" x14ac:dyDescent="0.25">
      <c r="A27" s="133"/>
      <c r="B27" s="142" t="s">
        <v>127</v>
      </c>
      <c r="C27" s="143">
        <f>VLOOKUP($E$23,$CE$283:$CH$284,3,0)</f>
        <v>0.03</v>
      </c>
      <c r="D27" s="363"/>
      <c r="E27" s="363"/>
      <c r="F27" s="363"/>
      <c r="G27" s="134"/>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row>
    <row r="28" spans="1:97" ht="12.75" customHeight="1" x14ac:dyDescent="0.25">
      <c r="A28" s="133"/>
      <c r="B28" s="142"/>
      <c r="C28" s="143"/>
      <c r="D28" s="144"/>
      <c r="E28" s="144"/>
      <c r="F28" s="144"/>
      <c r="G28" s="134"/>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row>
    <row r="29" spans="1:97" ht="12.75" customHeight="1" x14ac:dyDescent="0.25">
      <c r="A29" s="133"/>
      <c r="B29" s="387" t="s">
        <v>128</v>
      </c>
      <c r="C29" s="363"/>
      <c r="D29" s="363"/>
      <c r="E29" s="363"/>
      <c r="F29" s="363"/>
      <c r="G29" s="134"/>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row>
    <row r="30" spans="1:97" ht="12.75" customHeight="1" x14ac:dyDescent="0.25">
      <c r="A30" s="133"/>
      <c r="B30" s="142"/>
      <c r="C30" s="143" t="s">
        <v>129</v>
      </c>
      <c r="D30" s="145" t="s">
        <v>130</v>
      </c>
      <c r="E30" s="127"/>
      <c r="F30" s="145" t="s">
        <v>131</v>
      </c>
      <c r="G30" s="134"/>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row>
    <row r="31" spans="1:97" ht="12.75" customHeight="1" x14ac:dyDescent="0.25">
      <c r="A31" s="133"/>
      <c r="B31" s="142" t="s">
        <v>132</v>
      </c>
      <c r="C31" s="146">
        <f>IF(C13=$BU$279,10%,30%)</f>
        <v>0.3</v>
      </c>
      <c r="D31" s="146">
        <f>IF(C13=$BU$279,16.1%,60%)</f>
        <v>0.6</v>
      </c>
      <c r="E31" s="127"/>
      <c r="F31" s="147"/>
      <c r="G31" s="134"/>
      <c r="H31" s="127"/>
      <c r="I31" s="127"/>
      <c r="J31" s="127"/>
      <c r="K31" s="138" t="str">
        <f>IF(F31&lt;&gt;"",IF(OR(F31&gt;D31,F31&lt;C31),"CORRIGIR % ADOTADO",""),"")</f>
        <v/>
      </c>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row>
    <row r="32" spans="1:97" ht="3.75" customHeight="1" x14ac:dyDescent="0.25">
      <c r="A32" s="133"/>
      <c r="B32" s="142"/>
      <c r="C32" s="143"/>
      <c r="D32" s="127"/>
      <c r="E32" s="127"/>
      <c r="F32" s="127"/>
      <c r="G32" s="134"/>
      <c r="H32" s="127"/>
      <c r="I32" s="127"/>
      <c r="J32" s="127"/>
      <c r="K32" s="148"/>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row>
    <row r="33" spans="1:97" ht="22.5" customHeight="1" x14ac:dyDescent="0.25">
      <c r="A33" s="133"/>
      <c r="B33" s="365" t="s">
        <v>133</v>
      </c>
      <c r="C33" s="363"/>
      <c r="D33" s="363"/>
      <c r="E33" s="363"/>
      <c r="F33" s="363"/>
      <c r="G33" s="134"/>
      <c r="H33" s="127"/>
      <c r="I33" s="127"/>
      <c r="J33" s="127"/>
      <c r="K33" s="148"/>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row>
    <row r="34" spans="1:97" ht="5.25" customHeight="1" x14ac:dyDescent="0.25">
      <c r="A34" s="133"/>
      <c r="B34" s="135"/>
      <c r="C34" s="135"/>
      <c r="D34" s="127"/>
      <c r="E34" s="127"/>
      <c r="F34" s="127"/>
      <c r="G34" s="134"/>
      <c r="H34" s="127"/>
      <c r="I34" s="127"/>
      <c r="J34" s="127"/>
      <c r="K34" s="148"/>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row>
    <row r="35" spans="1:97" ht="12.75" customHeight="1" x14ac:dyDescent="0.25">
      <c r="A35" s="133"/>
      <c r="B35" s="135" t="s">
        <v>134</v>
      </c>
      <c r="C35" s="135"/>
      <c r="D35" s="386" t="s">
        <v>135</v>
      </c>
      <c r="E35" s="363"/>
      <c r="F35" s="363"/>
      <c r="G35" s="134"/>
      <c r="H35" s="127"/>
      <c r="I35" s="127"/>
      <c r="J35" s="127"/>
      <c r="K35" s="148"/>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row>
    <row r="36" spans="1:97" ht="12.75" customHeight="1" x14ac:dyDescent="0.25">
      <c r="A36" s="133"/>
      <c r="B36" s="147">
        <v>0.05</v>
      </c>
      <c r="C36" s="135"/>
      <c r="D36" s="388">
        <v>0.4</v>
      </c>
      <c r="E36" s="380"/>
      <c r="F36" s="381"/>
      <c r="G36" s="134"/>
      <c r="H36" s="127"/>
      <c r="I36" s="127"/>
      <c r="J36" s="127"/>
      <c r="K36" s="148"/>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row>
    <row r="37" spans="1:97" ht="3.75" customHeight="1" x14ac:dyDescent="0.25">
      <c r="A37" s="133"/>
      <c r="B37" s="127"/>
      <c r="C37" s="135"/>
      <c r="D37" s="135" t="s">
        <v>136</v>
      </c>
      <c r="E37" s="135"/>
      <c r="F37" s="135"/>
      <c r="G37" s="134"/>
      <c r="H37" s="127"/>
      <c r="I37" s="127"/>
      <c r="J37" s="127"/>
      <c r="K37" s="148"/>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row>
    <row r="38" spans="1:97" ht="12.75" customHeight="1" x14ac:dyDescent="0.25">
      <c r="A38" s="133"/>
      <c r="B38" s="135" t="s">
        <v>137</v>
      </c>
      <c r="C38" s="143">
        <f>+B36*D36</f>
        <v>2.0000000000000004E-2</v>
      </c>
      <c r="D38" s="149"/>
      <c r="E38" s="150"/>
      <c r="F38" s="127"/>
      <c r="G38" s="134"/>
      <c r="H38" s="127"/>
      <c r="I38" s="127"/>
      <c r="J38" s="127"/>
      <c r="K38" s="148"/>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row>
    <row r="39" spans="1:97" ht="3.75" customHeight="1" x14ac:dyDescent="0.25">
      <c r="A39" s="133"/>
      <c r="B39" s="127"/>
      <c r="C39" s="143"/>
      <c r="D39" s="127"/>
      <c r="E39" s="127"/>
      <c r="F39" s="127"/>
      <c r="G39" s="134"/>
      <c r="H39" s="127"/>
      <c r="I39" s="127"/>
      <c r="J39" s="127"/>
      <c r="K39" s="148"/>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row>
    <row r="40" spans="1:97" ht="15.75" customHeight="1" x14ac:dyDescent="0.25">
      <c r="A40" s="133"/>
      <c r="B40" s="127"/>
      <c r="C40" s="127"/>
      <c r="D40" s="367" t="s">
        <v>138</v>
      </c>
      <c r="E40" s="363"/>
      <c r="F40" s="151">
        <f>VLOOKUP(E23,CE283:CI284,5,0)</f>
        <v>5.6500000000000002E-2</v>
      </c>
      <c r="G40" s="134"/>
      <c r="H40" s="127"/>
      <c r="I40" s="127"/>
      <c r="J40" s="127"/>
      <c r="K40" s="148"/>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row>
    <row r="41" spans="1:97" ht="3.75" customHeight="1" x14ac:dyDescent="0.25">
      <c r="A41" s="133"/>
      <c r="B41" s="127"/>
      <c r="C41" s="143"/>
      <c r="D41" s="127"/>
      <c r="E41" s="127"/>
      <c r="F41" s="127"/>
      <c r="G41" s="134"/>
      <c r="H41" s="127"/>
      <c r="I41" s="127"/>
      <c r="J41" s="127"/>
      <c r="K41" s="148"/>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row>
    <row r="42" spans="1:97" ht="26.25" customHeight="1" x14ac:dyDescent="0.25">
      <c r="A42" s="133"/>
      <c r="B42" s="365" t="s">
        <v>139</v>
      </c>
      <c r="C42" s="363"/>
      <c r="D42" s="363"/>
      <c r="E42" s="363"/>
      <c r="F42" s="363"/>
      <c r="G42" s="134"/>
      <c r="H42" s="127"/>
      <c r="I42" s="127"/>
      <c r="J42" s="127"/>
      <c r="K42" s="148"/>
      <c r="L42" s="127"/>
      <c r="M42" s="152"/>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row>
    <row r="43" spans="1:97" ht="3.75" customHeight="1" thickBot="1" x14ac:dyDescent="0.3">
      <c r="A43" s="153"/>
      <c r="B43" s="366"/>
      <c r="C43" s="361"/>
      <c r="D43" s="361"/>
      <c r="E43" s="361"/>
      <c r="F43" s="361"/>
      <c r="G43" s="154"/>
      <c r="H43" s="127"/>
      <c r="I43" s="127"/>
      <c r="J43" s="127"/>
      <c r="K43" s="148"/>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row>
    <row r="44" spans="1:97" ht="6.75" customHeight="1" thickBot="1" x14ac:dyDescent="0.3">
      <c r="A44" s="127"/>
      <c r="B44" s="127"/>
      <c r="C44" s="127"/>
      <c r="D44" s="127"/>
      <c r="E44" s="127"/>
      <c r="F44" s="127"/>
      <c r="G44" s="127"/>
      <c r="H44" s="127"/>
      <c r="I44" s="127"/>
      <c r="J44" s="127"/>
      <c r="K44" s="148"/>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row>
    <row r="45" spans="1:97" ht="3.75" customHeight="1" x14ac:dyDescent="0.25">
      <c r="A45" s="130"/>
      <c r="B45" s="155"/>
      <c r="C45" s="155"/>
      <c r="D45" s="155"/>
      <c r="E45" s="155"/>
      <c r="F45" s="155"/>
      <c r="G45" s="132"/>
      <c r="H45" s="127"/>
      <c r="I45" s="127"/>
      <c r="J45" s="127"/>
      <c r="K45" s="148"/>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row>
    <row r="46" spans="1:97" ht="12.75" customHeight="1" x14ac:dyDescent="0.25">
      <c r="A46" s="133"/>
      <c r="B46" s="367" t="s">
        <v>140</v>
      </c>
      <c r="C46" s="363"/>
      <c r="D46" s="363"/>
      <c r="E46" s="363"/>
      <c r="F46" s="363"/>
      <c r="G46" s="134"/>
      <c r="H46" s="127"/>
      <c r="I46" s="127"/>
      <c r="J46" s="127"/>
      <c r="K46" s="148"/>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row>
    <row r="47" spans="1:97" ht="12.75" customHeight="1" x14ac:dyDescent="0.25">
      <c r="A47" s="133"/>
      <c r="B47" s="367"/>
      <c r="C47" s="363"/>
      <c r="D47" s="363"/>
      <c r="E47" s="363"/>
      <c r="F47" s="363"/>
      <c r="G47" s="134"/>
      <c r="H47" s="127"/>
      <c r="I47" s="127"/>
      <c r="J47" s="127"/>
      <c r="K47" s="148"/>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row>
    <row r="48" spans="1:97" ht="12.75" customHeight="1" x14ac:dyDescent="0.25">
      <c r="A48" s="133"/>
      <c r="B48" s="156" t="s">
        <v>141</v>
      </c>
      <c r="C48" s="156" t="s">
        <v>142</v>
      </c>
      <c r="D48" s="156" t="s">
        <v>143</v>
      </c>
      <c r="E48" s="156" t="s">
        <v>144</v>
      </c>
      <c r="F48" s="144" t="s">
        <v>131</v>
      </c>
      <c r="G48" s="134"/>
      <c r="H48" s="127"/>
      <c r="I48" s="157" t="s">
        <v>145</v>
      </c>
      <c r="J48" s="127"/>
      <c r="K48" s="148"/>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row>
    <row r="49" spans="1:97" ht="12.75" customHeight="1" x14ac:dyDescent="0.25">
      <c r="A49" s="133"/>
      <c r="B49" s="158" t="s">
        <v>146</v>
      </c>
      <c r="C49" s="159">
        <f t="shared" ref="C49:E53" si="0">BV313</f>
        <v>0.03</v>
      </c>
      <c r="D49" s="159">
        <f t="shared" si="0"/>
        <v>0.04</v>
      </c>
      <c r="E49" s="159">
        <f t="shared" si="0"/>
        <v>5.5E-2</v>
      </c>
      <c r="F49" s="160">
        <v>0.04</v>
      </c>
      <c r="G49" s="161"/>
      <c r="H49" s="152"/>
      <c r="I49" s="152">
        <f>TRUNC(F49,4)</f>
        <v>0.04</v>
      </c>
      <c r="J49" s="127"/>
      <c r="K49" s="138" t="str">
        <f>IF(F49&lt;&gt;"",IF(OR(F49&gt;E49,F49&lt;C49),"CORRIGIR % ADOTADO",""),"")</f>
        <v/>
      </c>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row>
    <row r="50" spans="1:97" ht="12.75" customHeight="1" x14ac:dyDescent="0.25">
      <c r="A50" s="133"/>
      <c r="B50" s="158" t="s">
        <v>147</v>
      </c>
      <c r="C50" s="159">
        <f t="shared" si="0"/>
        <v>8.0000000000000002E-3</v>
      </c>
      <c r="D50" s="159">
        <f t="shared" si="0"/>
        <v>8.0000000000000002E-3</v>
      </c>
      <c r="E50" s="159">
        <f t="shared" si="0"/>
        <v>0.01</v>
      </c>
      <c r="F50" s="162">
        <v>8.0000000000000002E-3</v>
      </c>
      <c r="G50" s="161"/>
      <c r="H50" s="152"/>
      <c r="I50" s="152">
        <f>TRUNC(F50,4)</f>
        <v>8.0000000000000002E-3</v>
      </c>
      <c r="J50" s="127"/>
      <c r="K50" s="138" t="str">
        <f>IF(F50&lt;&gt;"",IF(OR(F50&gt;E50,F50&lt;C50),"CORRIGIR % ADOTADO",""),"")</f>
        <v/>
      </c>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row>
    <row r="51" spans="1:97" ht="12.75" customHeight="1" x14ac:dyDescent="0.25">
      <c r="A51" s="133"/>
      <c r="B51" s="158" t="s">
        <v>148</v>
      </c>
      <c r="C51" s="159">
        <f t="shared" si="0"/>
        <v>9.7000000000000003E-3</v>
      </c>
      <c r="D51" s="159">
        <f t="shared" si="0"/>
        <v>1.2699999999999999E-2</v>
      </c>
      <c r="E51" s="159">
        <f t="shared" si="0"/>
        <v>1.2699999999999999E-2</v>
      </c>
      <c r="F51" s="162">
        <v>1.2699999999999999E-2</v>
      </c>
      <c r="G51" s="161"/>
      <c r="H51" s="152"/>
      <c r="I51" s="152">
        <f>TRUNC(F51,4)</f>
        <v>1.2699999999999999E-2</v>
      </c>
      <c r="J51" s="127"/>
      <c r="K51" s="138" t="str">
        <f>IF(F51&lt;&gt;"",IF(OR(F51&gt;E51,F51&lt;C51),"CORRIGIR % ADOTADO",""),"")</f>
        <v/>
      </c>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row>
    <row r="52" spans="1:97" ht="12.75" customHeight="1" x14ac:dyDescent="0.25">
      <c r="A52" s="133"/>
      <c r="B52" s="158" t="s">
        <v>149</v>
      </c>
      <c r="C52" s="159">
        <f t="shared" si="0"/>
        <v>5.8999999999999999E-3</v>
      </c>
      <c r="D52" s="159">
        <f t="shared" si="0"/>
        <v>1.23E-2</v>
      </c>
      <c r="E52" s="159">
        <f t="shared" si="0"/>
        <v>1.3899999999999999E-2</v>
      </c>
      <c r="F52" s="162">
        <v>0.01</v>
      </c>
      <c r="G52" s="161"/>
      <c r="H52" s="152"/>
      <c r="I52" s="152">
        <f>TRUNC(F52,4)</f>
        <v>0.01</v>
      </c>
      <c r="J52" s="127"/>
      <c r="K52" s="138" t="str">
        <f>IF(F52&lt;&gt;"",IF(OR(F52&gt;E52,F52&lt;C52),"CORRIGIR % ADOTADO",""),"")</f>
        <v/>
      </c>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row>
    <row r="53" spans="1:97" ht="12.75" customHeight="1" x14ac:dyDescent="0.25">
      <c r="A53" s="133"/>
      <c r="B53" s="158" t="s">
        <v>150</v>
      </c>
      <c r="C53" s="159">
        <f t="shared" si="0"/>
        <v>6.1600000000000002E-2</v>
      </c>
      <c r="D53" s="159">
        <f t="shared" si="0"/>
        <v>7.3999999999999996E-2</v>
      </c>
      <c r="E53" s="159">
        <f t="shared" si="0"/>
        <v>8.9599999999999999E-2</v>
      </c>
      <c r="F53" s="163">
        <v>7.7600000000000002E-2</v>
      </c>
      <c r="G53" s="161"/>
      <c r="H53" s="152"/>
      <c r="I53" s="152">
        <f>TRUNC(F53,4)</f>
        <v>7.7600000000000002E-2</v>
      </c>
      <c r="J53" s="127"/>
      <c r="K53" s="138" t="str">
        <f>IF(F53&lt;&gt;"",IF(OR(F53&gt;E53,F53&lt;C53),"CORRIGIR % ADOTADO",""),"")</f>
        <v/>
      </c>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row>
    <row r="54" spans="1:97" ht="3.75" customHeight="1" x14ac:dyDescent="0.25">
      <c r="A54" s="133"/>
      <c r="B54" s="158"/>
      <c r="C54" s="159"/>
      <c r="D54" s="159"/>
      <c r="E54" s="159"/>
      <c r="F54" s="127"/>
      <c r="G54" s="161"/>
      <c r="H54" s="152"/>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row>
    <row r="55" spans="1:97" ht="12.75" customHeight="1" x14ac:dyDescent="0.25">
      <c r="A55" s="133"/>
      <c r="B55" s="164" t="s">
        <v>151</v>
      </c>
      <c r="C55" s="159"/>
      <c r="D55" s="159"/>
      <c r="E55" s="159"/>
      <c r="F55" s="165">
        <f>F40</f>
        <v>5.6500000000000002E-2</v>
      </c>
      <c r="G55" s="161"/>
      <c r="H55" s="152"/>
      <c r="I55" s="166">
        <f>TRUNC(F55,5)</f>
        <v>5.6500000000000002E-2</v>
      </c>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row>
    <row r="56" spans="1:97" ht="3.75" customHeight="1" x14ac:dyDescent="0.25">
      <c r="A56" s="133"/>
      <c r="B56" s="164"/>
      <c r="C56" s="159"/>
      <c r="D56" s="159"/>
      <c r="E56" s="159"/>
      <c r="F56" s="165"/>
      <c r="G56" s="161"/>
      <c r="H56" s="152"/>
      <c r="I56" s="166"/>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row>
    <row r="57" spans="1:97" ht="3.75" customHeight="1" x14ac:dyDescent="0.25">
      <c r="A57" s="133"/>
      <c r="B57" s="127"/>
      <c r="C57" s="127"/>
      <c r="D57" s="127"/>
      <c r="E57" s="127"/>
      <c r="F57" s="127"/>
      <c r="G57" s="161"/>
      <c r="H57" s="152"/>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row>
    <row r="58" spans="1:97" ht="12.75" customHeight="1" x14ac:dyDescent="0.25">
      <c r="A58" s="133"/>
      <c r="B58" s="127"/>
      <c r="C58" s="127"/>
      <c r="D58" s="127"/>
      <c r="E58" s="127"/>
      <c r="F58" s="127"/>
      <c r="G58" s="134"/>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row>
    <row r="59" spans="1:97" ht="12.75" customHeight="1" x14ac:dyDescent="0.25">
      <c r="A59" s="133"/>
      <c r="B59" s="127"/>
      <c r="C59" s="127"/>
      <c r="D59" s="127"/>
      <c r="E59" s="127"/>
      <c r="F59" s="127"/>
      <c r="G59" s="134"/>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row>
    <row r="60" spans="1:97" ht="12.75" customHeight="1" x14ac:dyDescent="0.25">
      <c r="A60" s="133"/>
      <c r="B60" s="127"/>
      <c r="C60" s="127"/>
      <c r="D60" s="127"/>
      <c r="E60" s="127"/>
      <c r="F60" s="127"/>
      <c r="G60" s="134"/>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row>
    <row r="61" spans="1:97" ht="3.75" customHeight="1" x14ac:dyDescent="0.25">
      <c r="A61" s="133"/>
      <c r="B61" s="127"/>
      <c r="C61" s="127"/>
      <c r="D61" s="127"/>
      <c r="E61" s="127"/>
      <c r="F61" s="127"/>
      <c r="G61" s="134"/>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row>
    <row r="62" spans="1:97" ht="15.75" customHeight="1" x14ac:dyDescent="0.25">
      <c r="A62" s="133"/>
      <c r="B62" s="167" t="s">
        <v>152</v>
      </c>
      <c r="C62" s="127"/>
      <c r="D62" s="127"/>
      <c r="E62" s="368">
        <f>TRUNC((((1+I49+I50+I51)*(1+I52)*(1+I53))/(1-I55))-1,4)</f>
        <v>0.2235</v>
      </c>
      <c r="F62" s="363"/>
      <c r="G62" s="134"/>
      <c r="H62" s="127"/>
      <c r="I62" s="127"/>
      <c r="J62" s="127"/>
      <c r="K62" s="168" t="str">
        <f>IF(F15="SIM","PARA SIMPLES CONFERÊNCIA","")</f>
        <v>PARA SIMPLES CONFERÊNCIA</v>
      </c>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row>
    <row r="63" spans="1:97" ht="3.75" customHeight="1" thickBot="1" x14ac:dyDescent="0.3">
      <c r="A63" s="133"/>
      <c r="B63" s="167"/>
      <c r="C63" s="127"/>
      <c r="D63" s="127"/>
      <c r="E63" s="169"/>
      <c r="F63" s="169"/>
      <c r="G63" s="134"/>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row>
    <row r="64" spans="1:97" ht="21.75" customHeight="1" thickTop="1" thickBot="1" x14ac:dyDescent="0.35">
      <c r="A64" s="133"/>
      <c r="B64" s="369" t="str">
        <f>IF(E62&lt;C67,"ERRO - BDI INFERIOR AO 1º QUARTIL",IF(E62&gt;E67,"ERRO - BDI SUPERIOR AO 3º QUARTIL","BDI CONFORME"))</f>
        <v>BDI CONFORME</v>
      </c>
      <c r="C64" s="370"/>
      <c r="D64" s="370"/>
      <c r="E64" s="370"/>
      <c r="F64" s="371"/>
      <c r="G64" s="134"/>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row>
    <row r="65" spans="1:97" ht="3.75" customHeight="1" thickTop="1" x14ac:dyDescent="0.25">
      <c r="A65" s="133"/>
      <c r="B65" s="170"/>
      <c r="C65" s="170"/>
      <c r="D65" s="170"/>
      <c r="E65" s="170"/>
      <c r="F65" s="170"/>
      <c r="G65" s="134"/>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row>
    <row r="66" spans="1:97" ht="12.75" customHeight="1" x14ac:dyDescent="0.25">
      <c r="A66" s="133"/>
      <c r="B66" s="127"/>
      <c r="C66" s="156" t="s">
        <v>142</v>
      </c>
      <c r="D66" s="156" t="s">
        <v>143</v>
      </c>
      <c r="E66" s="156" t="s">
        <v>144</v>
      </c>
      <c r="F66" s="127"/>
      <c r="G66" s="134"/>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row>
    <row r="67" spans="1:97" ht="12.75" customHeight="1" x14ac:dyDescent="0.25">
      <c r="A67" s="133"/>
      <c r="B67" s="164" t="s">
        <v>153</v>
      </c>
      <c r="C67" s="159">
        <f>BV312</f>
        <v>0.2034</v>
      </c>
      <c r="D67" s="159">
        <f>BW312</f>
        <v>0.22120000000000001</v>
      </c>
      <c r="E67" s="159">
        <f>BX312</f>
        <v>0.25</v>
      </c>
      <c r="F67" s="127"/>
      <c r="G67" s="134"/>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row>
    <row r="68" spans="1:97" ht="3.75" customHeight="1" x14ac:dyDescent="0.25">
      <c r="A68" s="133"/>
      <c r="B68" s="164"/>
      <c r="C68" s="159"/>
      <c r="D68" s="159"/>
      <c r="E68" s="159"/>
      <c r="F68" s="127"/>
      <c r="G68" s="134"/>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row>
    <row r="69" spans="1:97" ht="12.75" customHeight="1" x14ac:dyDescent="0.25">
      <c r="A69" s="133"/>
      <c r="B69" s="367" t="s">
        <v>154</v>
      </c>
      <c r="C69" s="363"/>
      <c r="D69" s="363"/>
      <c r="E69" s="363"/>
      <c r="F69" s="363"/>
      <c r="G69" s="134"/>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row>
    <row r="70" spans="1:97" ht="3.75" customHeight="1" thickBot="1" x14ac:dyDescent="0.3">
      <c r="A70" s="133"/>
      <c r="B70" s="142"/>
      <c r="C70" s="142"/>
      <c r="D70" s="142"/>
      <c r="E70" s="142"/>
      <c r="F70" s="142"/>
      <c r="G70" s="134"/>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row>
    <row r="71" spans="1:97" ht="37.5" customHeight="1" thickTop="1" thickBot="1" x14ac:dyDescent="0.3">
      <c r="A71" s="133"/>
      <c r="B71" s="372" t="s">
        <v>155</v>
      </c>
      <c r="C71" s="363"/>
      <c r="D71" s="363"/>
      <c r="E71" s="373">
        <f>TRUNC((((1+I49+I50+I51)*(1+I52)*(1+I53))/(1-I73))-1,4)</f>
        <v>0.25</v>
      </c>
      <c r="F71" s="374"/>
      <c r="G71" s="134"/>
      <c r="H71" s="127"/>
      <c r="I71" s="127"/>
      <c r="J71" s="127"/>
      <c r="K71" s="135" t="str">
        <f>IF(F15="SIM","UTILIZAR BDI C/ DESONERAÇÃO","")</f>
        <v>UTILIZAR BDI C/ DESONERAÇÃO</v>
      </c>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row>
    <row r="72" spans="1:97" ht="3.75" customHeight="1" thickTop="1" x14ac:dyDescent="0.25">
      <c r="A72" s="133"/>
      <c r="B72" s="164"/>
      <c r="C72" s="159"/>
      <c r="D72" s="159"/>
      <c r="E72" s="159"/>
      <c r="F72" s="127"/>
      <c r="G72" s="134"/>
      <c r="H72" s="127"/>
      <c r="I72" s="127"/>
      <c r="J72" s="127"/>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row>
    <row r="73" spans="1:97" ht="15.75" customHeight="1" x14ac:dyDescent="0.25">
      <c r="A73" s="133"/>
      <c r="B73" s="168" t="s">
        <v>156</v>
      </c>
      <c r="C73" s="143">
        <f>IF(F15="SIM",2%,0%)</f>
        <v>0.02</v>
      </c>
      <c r="D73" s="367" t="s">
        <v>138</v>
      </c>
      <c r="E73" s="363"/>
      <c r="F73" s="151">
        <f>+F40+C73</f>
        <v>7.6499999999999999E-2</v>
      </c>
      <c r="G73" s="134"/>
      <c r="H73" s="127"/>
      <c r="I73" s="166">
        <f>TRUNC(F73,5)</f>
        <v>7.6499999999999999E-2</v>
      </c>
      <c r="J73" s="127"/>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row>
    <row r="74" spans="1:97" ht="3.75" customHeight="1" thickBot="1" x14ac:dyDescent="0.3">
      <c r="A74" s="153"/>
      <c r="B74" s="172"/>
      <c r="C74" s="173"/>
      <c r="D74" s="173"/>
      <c r="E74" s="173"/>
      <c r="F74" s="174"/>
      <c r="G74" s="154"/>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row>
    <row r="75" spans="1:97" ht="12.75" customHeight="1" x14ac:dyDescent="0.25">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row>
    <row r="76" spans="1:97" ht="12.75" customHeight="1" x14ac:dyDescent="0.25">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row>
    <row r="77" spans="1:97" ht="12.75" customHeight="1" x14ac:dyDescent="0.25">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row>
    <row r="78" spans="1:97" ht="12.75" customHeight="1" x14ac:dyDescent="0.25">
      <c r="A78" s="127"/>
      <c r="B78" s="127"/>
      <c r="C78" s="127"/>
      <c r="D78" s="127"/>
      <c r="E78" s="127"/>
      <c r="F78" s="127"/>
      <c r="G78" s="127"/>
      <c r="H78" s="127"/>
      <c r="I78" s="145"/>
      <c r="J78" s="145"/>
      <c r="K78" s="145"/>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row>
    <row r="79" spans="1:97" ht="12.75" customHeight="1" x14ac:dyDescent="0.25">
      <c r="A79" s="127"/>
      <c r="B79" s="127"/>
      <c r="C79" s="127"/>
      <c r="D79" s="127"/>
      <c r="E79" s="127"/>
      <c r="F79" s="127"/>
      <c r="G79" s="127"/>
      <c r="H79" s="127"/>
      <c r="I79" s="146"/>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row>
    <row r="80" spans="1:97" ht="12.75" customHeight="1" x14ac:dyDescent="0.25">
      <c r="A80" s="127"/>
      <c r="B80" s="127"/>
      <c r="C80" s="127"/>
      <c r="D80" s="127"/>
      <c r="E80" s="127"/>
      <c r="F80" s="127"/>
      <c r="G80" s="127"/>
      <c r="H80" s="127"/>
      <c r="I80" s="146"/>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row>
    <row r="81" spans="1:97" ht="12.75" customHeight="1" x14ac:dyDescent="0.25">
      <c r="A81" s="127"/>
      <c r="B81" s="127"/>
      <c r="C81" s="127"/>
      <c r="D81" s="127"/>
      <c r="E81" s="127"/>
      <c r="F81" s="127"/>
      <c r="G81" s="127"/>
      <c r="H81" s="127"/>
      <c r="I81" s="146"/>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row>
    <row r="82" spans="1:97" ht="12.75" customHeight="1" x14ac:dyDescent="0.25">
      <c r="A82" s="127"/>
      <c r="B82" s="127"/>
      <c r="C82" s="127"/>
      <c r="D82" s="127"/>
      <c r="E82" s="127"/>
      <c r="F82" s="127"/>
      <c r="G82" s="127"/>
      <c r="H82" s="127"/>
      <c r="I82" s="175"/>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row>
    <row r="83" spans="1:97" ht="12.75" customHeight="1" x14ac:dyDescent="0.25">
      <c r="A83" s="127"/>
      <c r="B83" s="127"/>
      <c r="C83" s="127"/>
      <c r="D83" s="127"/>
      <c r="E83" s="127"/>
      <c r="F83" s="127"/>
      <c r="G83" s="127"/>
      <c r="H83" s="127"/>
      <c r="I83" s="146"/>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row>
    <row r="84" spans="1:97" ht="12.75" customHeight="1" x14ac:dyDescent="0.25">
      <c r="A84" s="127"/>
      <c r="B84" s="127"/>
      <c r="C84" s="127"/>
      <c r="D84" s="127"/>
      <c r="E84" s="127"/>
      <c r="F84" s="127"/>
      <c r="G84" s="127"/>
      <c r="H84" s="127"/>
      <c r="I84" s="146"/>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c r="CL84" s="127"/>
      <c r="CM84" s="127"/>
      <c r="CN84" s="127"/>
      <c r="CO84" s="127"/>
      <c r="CP84" s="127"/>
      <c r="CQ84" s="127"/>
      <c r="CR84" s="127"/>
      <c r="CS84" s="127"/>
    </row>
    <row r="85" spans="1:97" ht="12.75" customHeight="1" x14ac:dyDescent="0.25">
      <c r="A85" s="127"/>
      <c r="B85" s="127"/>
      <c r="C85" s="127"/>
      <c r="D85" s="127"/>
      <c r="E85" s="127"/>
      <c r="F85" s="127"/>
      <c r="G85" s="127"/>
      <c r="H85" s="127"/>
      <c r="I85" s="146"/>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c r="CL85" s="127"/>
      <c r="CM85" s="127"/>
      <c r="CN85" s="127"/>
      <c r="CO85" s="127"/>
      <c r="CP85" s="127"/>
      <c r="CQ85" s="127"/>
      <c r="CR85" s="127"/>
      <c r="CS85" s="127"/>
    </row>
    <row r="86" spans="1:97" ht="12.75" customHeight="1" x14ac:dyDescent="0.25">
      <c r="A86" s="127"/>
      <c r="B86" s="127"/>
      <c r="C86" s="127"/>
      <c r="D86" s="127"/>
      <c r="E86" s="127"/>
      <c r="F86" s="127"/>
      <c r="G86" s="127"/>
      <c r="H86" s="127"/>
      <c r="I86" s="146"/>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row>
    <row r="87" spans="1:97" ht="12.75" customHeight="1" x14ac:dyDescent="0.25">
      <c r="A87" s="127"/>
      <c r="B87" s="127"/>
      <c r="C87" s="127"/>
      <c r="D87" s="127"/>
      <c r="E87" s="127"/>
      <c r="F87" s="127"/>
      <c r="G87" s="127"/>
      <c r="H87" s="127"/>
      <c r="I87" s="146"/>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c r="CL87" s="127"/>
      <c r="CM87" s="127"/>
      <c r="CN87" s="127"/>
      <c r="CO87" s="127"/>
      <c r="CP87" s="127"/>
      <c r="CQ87" s="127"/>
      <c r="CR87" s="127"/>
      <c r="CS87" s="127"/>
    </row>
    <row r="88" spans="1:97" ht="12.75" customHeight="1" x14ac:dyDescent="0.25">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row>
    <row r="89" spans="1:97" ht="12.75" customHeight="1" x14ac:dyDescent="0.25">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row>
    <row r="90" spans="1:97" ht="12.75" customHeight="1" x14ac:dyDescent="0.25">
      <c r="A90" s="127"/>
      <c r="B90" s="127"/>
      <c r="C90" s="127"/>
      <c r="D90" s="127"/>
      <c r="E90" s="127"/>
      <c r="F90" s="127"/>
      <c r="G90" s="127"/>
      <c r="H90" s="127"/>
      <c r="I90" s="145"/>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row>
    <row r="91" spans="1:97" ht="12.75" customHeight="1" x14ac:dyDescent="0.25">
      <c r="A91" s="127"/>
      <c r="B91" s="127"/>
      <c r="C91" s="127"/>
      <c r="D91" s="127"/>
      <c r="E91" s="127"/>
      <c r="F91" s="127"/>
      <c r="G91" s="127"/>
      <c r="H91" s="127"/>
      <c r="I91" s="152"/>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row>
    <row r="92" spans="1:97" ht="12.75" customHeight="1" x14ac:dyDescent="0.25">
      <c r="A92" s="127"/>
      <c r="B92" s="127"/>
      <c r="C92" s="127"/>
      <c r="D92" s="127"/>
      <c r="E92" s="127"/>
      <c r="F92" s="127"/>
      <c r="G92" s="127"/>
      <c r="H92" s="127"/>
      <c r="I92" s="152"/>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row>
    <row r="93" spans="1:97" ht="12.75" customHeight="1" x14ac:dyDescent="0.25">
      <c r="A93" s="127"/>
      <c r="B93" s="127"/>
      <c r="C93" s="127"/>
      <c r="D93" s="127"/>
      <c r="E93" s="127"/>
      <c r="F93" s="127"/>
      <c r="G93" s="127"/>
      <c r="H93" s="127"/>
      <c r="I93" s="152"/>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row>
    <row r="94" spans="1:97" ht="12.75" customHeight="1" x14ac:dyDescent="0.25">
      <c r="A94" s="127"/>
      <c r="B94" s="127"/>
      <c r="C94" s="127"/>
      <c r="D94" s="127"/>
      <c r="E94" s="127"/>
      <c r="F94" s="127"/>
      <c r="G94" s="127"/>
      <c r="H94" s="127"/>
      <c r="I94" s="152"/>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row>
    <row r="95" spans="1:97" ht="12.75" customHeight="1" x14ac:dyDescent="0.25">
      <c r="A95" s="127"/>
      <c r="B95" s="127"/>
      <c r="C95" s="127"/>
      <c r="D95" s="127"/>
      <c r="E95" s="127"/>
      <c r="F95" s="127"/>
      <c r="G95" s="127"/>
      <c r="H95" s="127"/>
      <c r="I95" s="152"/>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row>
    <row r="96" spans="1:97" ht="12.75" customHeight="1" x14ac:dyDescent="0.25">
      <c r="A96" s="127"/>
      <c r="B96" s="127"/>
      <c r="C96" s="127"/>
      <c r="D96" s="127"/>
      <c r="E96" s="127"/>
      <c r="F96" s="127"/>
      <c r="G96" s="127"/>
      <c r="H96" s="127"/>
      <c r="I96" s="152"/>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row>
    <row r="97" spans="1:97" ht="12.75" customHeight="1" x14ac:dyDescent="0.25">
      <c r="A97" s="127"/>
      <c r="B97" s="127"/>
      <c r="C97" s="127"/>
      <c r="D97" s="127"/>
      <c r="E97" s="127"/>
      <c r="F97" s="127"/>
      <c r="G97" s="127"/>
      <c r="H97" s="127"/>
      <c r="I97" s="152"/>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row>
    <row r="98" spans="1:97" ht="12.75" customHeight="1" x14ac:dyDescent="0.25">
      <c r="A98" s="127"/>
      <c r="B98" s="127"/>
      <c r="C98" s="127"/>
      <c r="D98" s="127"/>
      <c r="E98" s="127"/>
      <c r="F98" s="127"/>
      <c r="G98" s="127"/>
      <c r="H98" s="127"/>
      <c r="I98" s="152"/>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27"/>
      <c r="CS98" s="127"/>
    </row>
    <row r="99" spans="1:97" ht="12.75" customHeight="1" x14ac:dyDescent="0.25">
      <c r="A99" s="127"/>
      <c r="B99" s="127"/>
      <c r="C99" s="127"/>
      <c r="D99" s="127"/>
      <c r="E99" s="127"/>
      <c r="F99" s="127"/>
      <c r="G99" s="127"/>
      <c r="H99" s="127"/>
      <c r="I99" s="152"/>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row>
    <row r="100" spans="1:97" ht="12.75" customHeight="1" x14ac:dyDescent="0.25">
      <c r="A100" s="127"/>
      <c r="B100" s="127"/>
      <c r="C100" s="127"/>
      <c r="D100" s="127"/>
      <c r="E100" s="127"/>
      <c r="F100" s="127"/>
      <c r="G100" s="127"/>
      <c r="H100" s="127"/>
      <c r="I100" s="176"/>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row>
    <row r="101" spans="1:97" ht="12.75" customHeight="1" x14ac:dyDescent="0.25">
      <c r="A101" s="127"/>
      <c r="B101" s="127"/>
      <c r="C101" s="127"/>
      <c r="D101" s="127"/>
      <c r="E101" s="127"/>
      <c r="F101" s="127"/>
      <c r="G101" s="127"/>
      <c r="H101" s="127"/>
      <c r="I101" s="176"/>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row>
    <row r="102" spans="1:97" ht="12.75" customHeight="1" x14ac:dyDescent="0.25">
      <c r="A102" s="127"/>
      <c r="B102" s="127"/>
      <c r="C102" s="127"/>
      <c r="D102" s="127"/>
      <c r="E102" s="127"/>
      <c r="F102" s="127"/>
      <c r="G102" s="127"/>
      <c r="H102" s="127"/>
      <c r="I102" s="176"/>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row>
    <row r="103" spans="1:97" ht="12.75" customHeight="1" x14ac:dyDescent="0.25">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row>
    <row r="104" spans="1:97" ht="12.75" customHeight="1" x14ac:dyDescent="0.25">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row>
    <row r="105" spans="1:97" ht="12.75" customHeight="1" x14ac:dyDescent="0.25">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row>
    <row r="106" spans="1:97" ht="12.75" customHeight="1" x14ac:dyDescent="0.25">
      <c r="A106" s="127"/>
      <c r="B106" s="127"/>
      <c r="C106" s="127"/>
      <c r="D106" s="127"/>
      <c r="E106" s="127"/>
      <c r="F106" s="127"/>
      <c r="G106" s="127"/>
      <c r="H106" s="127"/>
      <c r="I106" s="127"/>
      <c r="J106" s="127"/>
      <c r="K106" s="127"/>
      <c r="L106" s="127"/>
      <c r="M106" s="127"/>
      <c r="N106" s="152"/>
      <c r="O106" s="152"/>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row>
    <row r="107" spans="1:97" ht="12.75" customHeight="1" x14ac:dyDescent="0.25">
      <c r="A107" s="127"/>
      <c r="B107" s="127"/>
      <c r="C107" s="127"/>
      <c r="D107" s="127"/>
      <c r="E107" s="127"/>
      <c r="F107" s="127"/>
      <c r="G107" s="127"/>
      <c r="H107" s="127"/>
      <c r="I107" s="127"/>
      <c r="J107" s="127"/>
      <c r="K107" s="127"/>
      <c r="L107" s="127"/>
      <c r="M107" s="127"/>
      <c r="N107" s="152"/>
      <c r="O107" s="152"/>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row>
    <row r="108" spans="1:97" ht="12.75" customHeight="1" x14ac:dyDescent="0.25">
      <c r="A108" s="127"/>
      <c r="B108" s="127"/>
      <c r="C108" s="127"/>
      <c r="D108" s="127"/>
      <c r="E108" s="127"/>
      <c r="F108" s="127"/>
      <c r="G108" s="127"/>
      <c r="H108" s="127"/>
      <c r="I108" s="127"/>
      <c r="J108" s="127"/>
      <c r="K108" s="127"/>
      <c r="L108" s="127"/>
      <c r="M108" s="127"/>
      <c r="N108" s="152"/>
      <c r="O108" s="152"/>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row>
    <row r="109" spans="1:97" ht="12.75" customHeight="1" x14ac:dyDescent="0.25">
      <c r="A109" s="127"/>
      <c r="B109" s="127"/>
      <c r="C109" s="127"/>
      <c r="D109" s="127"/>
      <c r="E109" s="127"/>
      <c r="F109" s="127"/>
      <c r="G109" s="127"/>
      <c r="H109" s="127"/>
      <c r="I109" s="127"/>
      <c r="J109" s="127"/>
      <c r="K109" s="127"/>
      <c r="L109" s="127"/>
      <c r="M109" s="127"/>
      <c r="N109" s="152"/>
      <c r="O109" s="152"/>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row>
    <row r="110" spans="1:97" ht="12.75" customHeight="1" x14ac:dyDescent="0.25">
      <c r="A110" s="127"/>
      <c r="B110" s="127"/>
      <c r="C110" s="127"/>
      <c r="D110" s="127"/>
      <c r="E110" s="127"/>
      <c r="F110" s="127"/>
      <c r="G110" s="127"/>
      <c r="H110" s="127"/>
      <c r="I110" s="127"/>
      <c r="J110" s="127"/>
      <c r="K110" s="127"/>
      <c r="L110" s="127"/>
      <c r="M110" s="127"/>
      <c r="N110" s="152"/>
      <c r="O110" s="152"/>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c r="CL110" s="127"/>
      <c r="CM110" s="127"/>
      <c r="CN110" s="127"/>
      <c r="CO110" s="127"/>
      <c r="CP110" s="127"/>
      <c r="CQ110" s="127"/>
      <c r="CR110" s="127"/>
      <c r="CS110" s="127"/>
    </row>
    <row r="111" spans="1:97" ht="12.75" customHeight="1" x14ac:dyDescent="0.25">
      <c r="A111" s="127"/>
      <c r="B111" s="127"/>
      <c r="C111" s="127"/>
      <c r="D111" s="127"/>
      <c r="E111" s="127"/>
      <c r="F111" s="127"/>
      <c r="G111" s="127"/>
      <c r="H111" s="127"/>
      <c r="I111" s="127"/>
      <c r="J111" s="127"/>
      <c r="K111" s="127"/>
      <c r="L111" s="127"/>
      <c r="M111" s="127"/>
      <c r="N111" s="152"/>
      <c r="O111" s="152"/>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row>
    <row r="112" spans="1:97" ht="12.75" customHeight="1" x14ac:dyDescent="0.25">
      <c r="A112" s="127"/>
      <c r="B112" s="127"/>
      <c r="C112" s="127"/>
      <c r="D112" s="127"/>
      <c r="E112" s="127"/>
      <c r="F112" s="127"/>
      <c r="G112" s="127"/>
      <c r="H112" s="127"/>
      <c r="I112" s="127"/>
      <c r="J112" s="127"/>
      <c r="K112" s="127"/>
      <c r="L112" s="127"/>
      <c r="M112" s="127"/>
      <c r="N112" s="152"/>
      <c r="O112" s="152"/>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row>
    <row r="113" spans="1:97" ht="12.75" customHeight="1" x14ac:dyDescent="0.25">
      <c r="A113" s="127"/>
      <c r="B113" s="127"/>
      <c r="C113" s="127"/>
      <c r="D113" s="127"/>
      <c r="E113" s="127"/>
      <c r="F113" s="127"/>
      <c r="G113" s="127"/>
      <c r="H113" s="127"/>
      <c r="I113" s="127"/>
      <c r="J113" s="127"/>
      <c r="K113" s="127"/>
      <c r="L113" s="127"/>
      <c r="M113" s="127"/>
      <c r="N113" s="152"/>
      <c r="O113" s="152"/>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c r="CL113" s="127"/>
      <c r="CM113" s="127"/>
      <c r="CN113" s="127"/>
      <c r="CO113" s="127"/>
      <c r="CP113" s="127"/>
      <c r="CQ113" s="127"/>
      <c r="CR113" s="127"/>
      <c r="CS113" s="127"/>
    </row>
    <row r="114" spans="1:97" ht="12.75" customHeight="1" x14ac:dyDescent="0.25">
      <c r="A114" s="127"/>
      <c r="B114" s="127"/>
      <c r="C114" s="127"/>
      <c r="D114" s="127"/>
      <c r="E114" s="127"/>
      <c r="F114" s="127"/>
      <c r="G114" s="127"/>
      <c r="H114" s="127"/>
      <c r="I114" s="127"/>
      <c r="J114" s="127"/>
      <c r="K114" s="127"/>
      <c r="L114" s="127"/>
      <c r="M114" s="127"/>
      <c r="N114" s="152"/>
      <c r="O114" s="152"/>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row>
    <row r="115" spans="1:97" ht="12.75" customHeight="1" x14ac:dyDescent="0.25">
      <c r="A115" s="127"/>
      <c r="B115" s="127"/>
      <c r="C115" s="127"/>
      <c r="D115" s="127"/>
      <c r="E115" s="127"/>
      <c r="F115" s="127"/>
      <c r="G115" s="127"/>
      <c r="H115" s="127"/>
      <c r="I115" s="127"/>
      <c r="J115" s="127"/>
      <c r="K115" s="127"/>
      <c r="L115" s="127"/>
      <c r="M115" s="127"/>
      <c r="N115" s="152"/>
      <c r="O115" s="152"/>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row>
    <row r="116" spans="1:97" ht="12.75" customHeight="1" x14ac:dyDescent="0.25">
      <c r="A116" s="127"/>
      <c r="B116" s="127"/>
      <c r="C116" s="127"/>
      <c r="D116" s="127"/>
      <c r="E116" s="127"/>
      <c r="F116" s="127"/>
      <c r="G116" s="127"/>
      <c r="H116" s="127"/>
      <c r="I116" s="127"/>
      <c r="J116" s="127"/>
      <c r="K116" s="127"/>
      <c r="L116" s="127"/>
      <c r="M116" s="127"/>
      <c r="N116" s="152"/>
      <c r="O116" s="152"/>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row>
    <row r="117" spans="1:97" ht="12.75" customHeight="1" x14ac:dyDescent="0.25">
      <c r="A117" s="127"/>
      <c r="B117" s="127"/>
      <c r="C117" s="127"/>
      <c r="D117" s="127"/>
      <c r="E117" s="127"/>
      <c r="F117" s="127"/>
      <c r="G117" s="127"/>
      <c r="H117" s="127"/>
      <c r="I117" s="127"/>
      <c r="J117" s="127"/>
      <c r="K117" s="127"/>
      <c r="L117" s="127"/>
      <c r="M117" s="127"/>
      <c r="N117" s="152"/>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row>
    <row r="118" spans="1:97" ht="12.75" customHeight="1" x14ac:dyDescent="0.25">
      <c r="A118" s="127"/>
      <c r="B118" s="127"/>
      <c r="C118" s="127"/>
      <c r="D118" s="127"/>
      <c r="E118" s="127"/>
      <c r="F118" s="127"/>
      <c r="G118" s="127"/>
      <c r="H118" s="127"/>
      <c r="I118" s="127"/>
      <c r="J118" s="127"/>
      <c r="K118" s="127"/>
      <c r="L118" s="127"/>
      <c r="M118" s="127"/>
      <c r="N118" s="152"/>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row>
    <row r="119" spans="1:97" ht="12.75" customHeight="1" x14ac:dyDescent="0.25">
      <c r="A119" s="127"/>
      <c r="B119" s="127"/>
      <c r="C119" s="127"/>
      <c r="D119" s="127"/>
      <c r="E119" s="127"/>
      <c r="F119" s="127"/>
      <c r="G119" s="127"/>
      <c r="H119" s="127"/>
      <c r="I119" s="127"/>
      <c r="J119" s="127"/>
      <c r="K119" s="127"/>
      <c r="L119" s="127"/>
      <c r="M119" s="127"/>
      <c r="N119" s="152"/>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row>
    <row r="120" spans="1:97" ht="12.75" customHeight="1" x14ac:dyDescent="0.25">
      <c r="A120" s="127"/>
      <c r="B120" s="127"/>
      <c r="C120" s="127"/>
      <c r="D120" s="127"/>
      <c r="E120" s="127"/>
      <c r="F120" s="127"/>
      <c r="G120" s="127"/>
      <c r="H120" s="127"/>
      <c r="I120" s="127"/>
      <c r="J120" s="127"/>
      <c r="K120" s="127"/>
      <c r="L120" s="127"/>
      <c r="M120" s="127"/>
      <c r="N120" s="152"/>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row>
    <row r="121" spans="1:97" ht="12.75" customHeight="1" x14ac:dyDescent="0.25">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row>
    <row r="122" spans="1:97" ht="12.75" customHeight="1" x14ac:dyDescent="0.25">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c r="CL122" s="127"/>
      <c r="CM122" s="127"/>
      <c r="CN122" s="127"/>
      <c r="CO122" s="127"/>
      <c r="CP122" s="127"/>
      <c r="CQ122" s="127"/>
      <c r="CR122" s="127"/>
      <c r="CS122" s="127"/>
    </row>
    <row r="123" spans="1:97" ht="12.75" customHeight="1" x14ac:dyDescent="0.25">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row>
    <row r="124" spans="1:97" ht="12.75" customHeight="1" x14ac:dyDescent="0.25">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row>
    <row r="125" spans="1:97" ht="12.75" customHeight="1" x14ac:dyDescent="0.25">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c r="CL125" s="127"/>
      <c r="CM125" s="127"/>
      <c r="CN125" s="127"/>
      <c r="CO125" s="127"/>
      <c r="CP125" s="127"/>
      <c r="CQ125" s="127"/>
      <c r="CR125" s="127"/>
      <c r="CS125" s="127"/>
    </row>
    <row r="126" spans="1:97" ht="12.75" customHeight="1" x14ac:dyDescent="0.25">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c r="CL126" s="127"/>
      <c r="CM126" s="127"/>
      <c r="CN126" s="127"/>
      <c r="CO126" s="127"/>
      <c r="CP126" s="127"/>
      <c r="CQ126" s="127"/>
      <c r="CR126" s="127"/>
      <c r="CS126" s="127"/>
    </row>
    <row r="127" spans="1:97" ht="12.75" customHeight="1" x14ac:dyDescent="0.25">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row>
    <row r="128" spans="1:97" ht="12.75" customHeight="1" x14ac:dyDescent="0.25">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row>
    <row r="129" spans="1:97" ht="12.75" customHeight="1" x14ac:dyDescent="0.25">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c r="CL129" s="127"/>
      <c r="CM129" s="127"/>
      <c r="CN129" s="127"/>
      <c r="CO129" s="127"/>
      <c r="CP129" s="127"/>
      <c r="CQ129" s="127"/>
      <c r="CR129" s="127"/>
      <c r="CS129" s="127"/>
    </row>
    <row r="130" spans="1:97" ht="12.75" customHeight="1" x14ac:dyDescent="0.25">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c r="CL130" s="127"/>
      <c r="CM130" s="127"/>
      <c r="CN130" s="127"/>
      <c r="CO130" s="127"/>
      <c r="CP130" s="127"/>
      <c r="CQ130" s="127"/>
      <c r="CR130" s="127"/>
      <c r="CS130" s="127"/>
    </row>
    <row r="131" spans="1:97" ht="12.75" customHeight="1" x14ac:dyDescent="0.25">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row>
    <row r="132" spans="1:97" ht="12.75" customHeight="1" x14ac:dyDescent="0.25">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row>
    <row r="133" spans="1:97" ht="12.75" customHeight="1" x14ac:dyDescent="0.25">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c r="CL133" s="127"/>
      <c r="CM133" s="127"/>
      <c r="CN133" s="127"/>
      <c r="CO133" s="127"/>
      <c r="CP133" s="127"/>
      <c r="CQ133" s="127"/>
      <c r="CR133" s="127"/>
      <c r="CS133" s="127"/>
    </row>
    <row r="134" spans="1:97" ht="12.75" customHeight="1" x14ac:dyDescent="0.25">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c r="CL134" s="127"/>
      <c r="CM134" s="127"/>
      <c r="CN134" s="127"/>
      <c r="CO134" s="127"/>
      <c r="CP134" s="127"/>
      <c r="CQ134" s="127"/>
      <c r="CR134" s="127"/>
      <c r="CS134" s="127"/>
    </row>
    <row r="135" spans="1:97" ht="12.75" customHeight="1" x14ac:dyDescent="0.25">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row>
    <row r="136" spans="1:97" ht="12.75" customHeight="1" x14ac:dyDescent="0.25">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row>
    <row r="137" spans="1:97" ht="12.75" customHeight="1" x14ac:dyDescent="0.25">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row>
    <row r="138" spans="1:97" ht="12.75" customHeight="1" x14ac:dyDescent="0.25">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c r="CL138" s="127"/>
      <c r="CM138" s="127"/>
      <c r="CN138" s="127"/>
      <c r="CO138" s="127"/>
      <c r="CP138" s="127"/>
      <c r="CQ138" s="127"/>
      <c r="CR138" s="127"/>
      <c r="CS138" s="127"/>
    </row>
    <row r="139" spans="1:97" ht="12.75" customHeight="1" x14ac:dyDescent="0.25">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c r="CL139" s="127"/>
      <c r="CM139" s="127"/>
      <c r="CN139" s="127"/>
      <c r="CO139" s="127"/>
      <c r="CP139" s="127"/>
      <c r="CQ139" s="127"/>
      <c r="CR139" s="127"/>
      <c r="CS139" s="127"/>
    </row>
    <row r="140" spans="1:97" ht="12.75" customHeight="1" x14ac:dyDescent="0.25">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c r="CL140" s="127"/>
      <c r="CM140" s="127"/>
      <c r="CN140" s="127"/>
      <c r="CO140" s="127"/>
      <c r="CP140" s="127"/>
      <c r="CQ140" s="127"/>
      <c r="CR140" s="127"/>
      <c r="CS140" s="127"/>
    </row>
    <row r="141" spans="1:97" ht="12.75" customHeight="1" x14ac:dyDescent="0.25">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c r="CL141" s="127"/>
      <c r="CM141" s="127"/>
      <c r="CN141" s="127"/>
      <c r="CO141" s="127"/>
      <c r="CP141" s="127"/>
      <c r="CQ141" s="127"/>
      <c r="CR141" s="127"/>
      <c r="CS141" s="127"/>
    </row>
    <row r="142" spans="1:97" ht="12.75" customHeight="1" x14ac:dyDescent="0.25">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c r="CL142" s="127"/>
      <c r="CM142" s="127"/>
      <c r="CN142" s="127"/>
      <c r="CO142" s="127"/>
      <c r="CP142" s="127"/>
      <c r="CQ142" s="127"/>
      <c r="CR142" s="127"/>
      <c r="CS142" s="127"/>
    </row>
    <row r="143" spans="1:97" ht="12.75" customHeight="1" x14ac:dyDescent="0.25">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c r="CL143" s="127"/>
      <c r="CM143" s="127"/>
      <c r="CN143" s="127"/>
      <c r="CO143" s="127"/>
      <c r="CP143" s="127"/>
      <c r="CQ143" s="127"/>
      <c r="CR143" s="127"/>
      <c r="CS143" s="127"/>
    </row>
    <row r="144" spans="1:97" ht="12.75" customHeight="1" x14ac:dyDescent="0.25">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c r="CL144" s="127"/>
      <c r="CM144" s="127"/>
      <c r="CN144" s="127"/>
      <c r="CO144" s="127"/>
      <c r="CP144" s="127"/>
      <c r="CQ144" s="127"/>
      <c r="CR144" s="127"/>
      <c r="CS144" s="127"/>
    </row>
    <row r="145" spans="1:97" ht="12.75" customHeight="1" x14ac:dyDescent="0.25">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c r="CL145" s="127"/>
      <c r="CM145" s="127"/>
      <c r="CN145" s="127"/>
      <c r="CO145" s="127"/>
      <c r="CP145" s="127"/>
      <c r="CQ145" s="127"/>
      <c r="CR145" s="127"/>
      <c r="CS145" s="127"/>
    </row>
    <row r="146" spans="1:97" ht="12.75" customHeight="1" x14ac:dyDescent="0.25">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c r="CL146" s="127"/>
      <c r="CM146" s="127"/>
      <c r="CN146" s="127"/>
      <c r="CO146" s="127"/>
      <c r="CP146" s="127"/>
      <c r="CQ146" s="127"/>
      <c r="CR146" s="127"/>
      <c r="CS146" s="127"/>
    </row>
    <row r="147" spans="1:97" ht="12.75" customHeight="1" x14ac:dyDescent="0.25">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c r="CL147" s="127"/>
      <c r="CM147" s="127"/>
      <c r="CN147" s="127"/>
      <c r="CO147" s="127"/>
      <c r="CP147" s="127"/>
      <c r="CQ147" s="127"/>
      <c r="CR147" s="127"/>
      <c r="CS147" s="127"/>
    </row>
    <row r="148" spans="1:97" ht="12.75" customHeight="1" x14ac:dyDescent="0.25">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row>
    <row r="149" spans="1:97" ht="12.75" customHeight="1" x14ac:dyDescent="0.25">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c r="CL149" s="127"/>
      <c r="CM149" s="127"/>
      <c r="CN149" s="127"/>
      <c r="CO149" s="127"/>
      <c r="CP149" s="127"/>
      <c r="CQ149" s="127"/>
      <c r="CR149" s="127"/>
      <c r="CS149" s="127"/>
    </row>
    <row r="150" spans="1:97" ht="12.75" customHeight="1" x14ac:dyDescent="0.25">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c r="CL150" s="127"/>
      <c r="CM150" s="127"/>
      <c r="CN150" s="127"/>
      <c r="CO150" s="127"/>
      <c r="CP150" s="127"/>
      <c r="CQ150" s="127"/>
      <c r="CR150" s="127"/>
      <c r="CS150" s="127"/>
    </row>
    <row r="151" spans="1:97" ht="12.75" customHeight="1" x14ac:dyDescent="0.25">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c r="CL151" s="127"/>
      <c r="CM151" s="127"/>
      <c r="CN151" s="127"/>
      <c r="CO151" s="127"/>
      <c r="CP151" s="127"/>
      <c r="CQ151" s="127"/>
      <c r="CR151" s="127"/>
      <c r="CS151" s="127"/>
    </row>
    <row r="152" spans="1:97" ht="12.75" customHeight="1" x14ac:dyDescent="0.25">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c r="CL152" s="127"/>
      <c r="CM152" s="127"/>
      <c r="CN152" s="127"/>
      <c r="CO152" s="127"/>
      <c r="CP152" s="127"/>
      <c r="CQ152" s="127"/>
      <c r="CR152" s="127"/>
      <c r="CS152" s="127"/>
    </row>
    <row r="153" spans="1:97" ht="12.75" customHeight="1" x14ac:dyDescent="0.25">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c r="CL153" s="127"/>
      <c r="CM153" s="127"/>
      <c r="CN153" s="127"/>
      <c r="CO153" s="127"/>
      <c r="CP153" s="127"/>
      <c r="CQ153" s="127"/>
      <c r="CR153" s="127"/>
      <c r="CS153" s="127"/>
    </row>
    <row r="154" spans="1:97" ht="12.75" customHeight="1" x14ac:dyDescent="0.25">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c r="CL154" s="127"/>
      <c r="CM154" s="127"/>
      <c r="CN154" s="127"/>
      <c r="CO154" s="127"/>
      <c r="CP154" s="127"/>
      <c r="CQ154" s="127"/>
      <c r="CR154" s="127"/>
      <c r="CS154" s="127"/>
    </row>
    <row r="155" spans="1:97" ht="12.75" customHeight="1" x14ac:dyDescent="0.25">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c r="CL155" s="127"/>
      <c r="CM155" s="127"/>
      <c r="CN155" s="127"/>
      <c r="CO155" s="127"/>
      <c r="CP155" s="127"/>
      <c r="CQ155" s="127"/>
      <c r="CR155" s="127"/>
      <c r="CS155" s="127"/>
    </row>
    <row r="156" spans="1:97" ht="12.75" customHeight="1" x14ac:dyDescent="0.25">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c r="CL156" s="127"/>
      <c r="CM156" s="127"/>
      <c r="CN156" s="127"/>
      <c r="CO156" s="127"/>
      <c r="CP156" s="127"/>
      <c r="CQ156" s="127"/>
      <c r="CR156" s="127"/>
      <c r="CS156" s="127"/>
    </row>
    <row r="157" spans="1:97" ht="12.75" customHeight="1" x14ac:dyDescent="0.25">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c r="CL157" s="127"/>
      <c r="CM157" s="127"/>
      <c r="CN157" s="127"/>
      <c r="CO157" s="127"/>
      <c r="CP157" s="127"/>
      <c r="CQ157" s="127"/>
      <c r="CR157" s="127"/>
      <c r="CS157" s="127"/>
    </row>
    <row r="158" spans="1:97" ht="12.75" customHeight="1" x14ac:dyDescent="0.25">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7"/>
      <c r="CR158" s="127"/>
      <c r="CS158" s="127"/>
    </row>
    <row r="159" spans="1:97" ht="12.75" customHeight="1" x14ac:dyDescent="0.25">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c r="CL159" s="127"/>
      <c r="CM159" s="127"/>
      <c r="CN159" s="127"/>
      <c r="CO159" s="127"/>
      <c r="CP159" s="127"/>
      <c r="CQ159" s="127"/>
      <c r="CR159" s="127"/>
      <c r="CS159" s="127"/>
    </row>
    <row r="160" spans="1:97" ht="12.75" customHeight="1" x14ac:dyDescent="0.25">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c r="CL160" s="127"/>
      <c r="CM160" s="127"/>
      <c r="CN160" s="127"/>
      <c r="CO160" s="127"/>
      <c r="CP160" s="127"/>
      <c r="CQ160" s="127"/>
      <c r="CR160" s="127"/>
      <c r="CS160" s="127"/>
    </row>
    <row r="161" spans="1:97" ht="12.75" customHeight="1" x14ac:dyDescent="0.25">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c r="CL161" s="127"/>
      <c r="CM161" s="127"/>
      <c r="CN161" s="127"/>
      <c r="CO161" s="127"/>
      <c r="CP161" s="127"/>
      <c r="CQ161" s="127"/>
      <c r="CR161" s="127"/>
      <c r="CS161" s="127"/>
    </row>
    <row r="162" spans="1:97" ht="12.75" customHeight="1" x14ac:dyDescent="0.25">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c r="CL162" s="127"/>
      <c r="CM162" s="127"/>
      <c r="CN162" s="127"/>
      <c r="CO162" s="127"/>
      <c r="CP162" s="127"/>
      <c r="CQ162" s="127"/>
      <c r="CR162" s="127"/>
      <c r="CS162" s="127"/>
    </row>
    <row r="163" spans="1:97" ht="12.75" customHeight="1" x14ac:dyDescent="0.25">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c r="CP163" s="127"/>
      <c r="CQ163" s="127"/>
      <c r="CR163" s="127"/>
      <c r="CS163" s="127"/>
    </row>
    <row r="164" spans="1:97" ht="12.75" customHeight="1" x14ac:dyDescent="0.25">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c r="CP164" s="127"/>
      <c r="CQ164" s="127"/>
      <c r="CR164" s="127"/>
      <c r="CS164" s="127"/>
    </row>
    <row r="165" spans="1:97" ht="12.75" customHeight="1" x14ac:dyDescent="0.25">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7"/>
      <c r="CR165" s="127"/>
      <c r="CS165" s="127"/>
    </row>
    <row r="166" spans="1:97" ht="12.75" customHeight="1" x14ac:dyDescent="0.25">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row>
    <row r="167" spans="1:97" ht="12.75" customHeight="1" x14ac:dyDescent="0.25">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row>
    <row r="168" spans="1:97" ht="12.75" customHeight="1" x14ac:dyDescent="0.25">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row>
    <row r="169" spans="1:97" ht="12.75" customHeight="1" x14ac:dyDescent="0.25">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c r="CP169" s="127"/>
      <c r="CQ169" s="127"/>
      <c r="CR169" s="127"/>
      <c r="CS169" s="127"/>
    </row>
    <row r="170" spans="1:97" ht="12.75" customHeight="1" x14ac:dyDescent="0.25">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row>
    <row r="171" spans="1:97" ht="12.75" customHeight="1" x14ac:dyDescent="0.25">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row>
    <row r="172" spans="1:97" ht="12.75" customHeight="1" x14ac:dyDescent="0.25">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row>
    <row r="173" spans="1:97" ht="12.75" customHeight="1" x14ac:dyDescent="0.25">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c r="CP173" s="127"/>
      <c r="CQ173" s="127"/>
      <c r="CR173" s="127"/>
      <c r="CS173" s="127"/>
    </row>
    <row r="174" spans="1:97" ht="12.75" customHeight="1" x14ac:dyDescent="0.25">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row>
    <row r="175" spans="1:97" ht="12.75" customHeight="1" x14ac:dyDescent="0.25">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row>
    <row r="176" spans="1:97" ht="12.75" customHeight="1" x14ac:dyDescent="0.25">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27"/>
      <c r="CS176" s="127"/>
    </row>
    <row r="177" spans="1:97" ht="12.75" customHeight="1" x14ac:dyDescent="0.25">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c r="CP177" s="127"/>
      <c r="CQ177" s="127"/>
      <c r="CR177" s="127"/>
      <c r="CS177" s="127"/>
    </row>
    <row r="178" spans="1:97" ht="12.75" customHeight="1" x14ac:dyDescent="0.25">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row>
    <row r="179" spans="1:97" ht="12.75" customHeight="1" x14ac:dyDescent="0.25">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row>
    <row r="180" spans="1:97" ht="12.75" customHeight="1" x14ac:dyDescent="0.25">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c r="CP180" s="127"/>
      <c r="CQ180" s="127"/>
      <c r="CR180" s="127"/>
      <c r="CS180" s="127"/>
    </row>
    <row r="181" spans="1:97" ht="12.75" customHeight="1" x14ac:dyDescent="0.25">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c r="CP181" s="127"/>
      <c r="CQ181" s="127"/>
      <c r="CR181" s="127"/>
      <c r="CS181" s="127"/>
    </row>
    <row r="182" spans="1:97" ht="12.75" customHeight="1" x14ac:dyDescent="0.25">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row>
    <row r="183" spans="1:97" ht="12.75" customHeight="1" x14ac:dyDescent="0.25">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row>
    <row r="184" spans="1:97" ht="12.75" customHeight="1" x14ac:dyDescent="0.25">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c r="CP184" s="127"/>
      <c r="CQ184" s="127"/>
      <c r="CR184" s="127"/>
      <c r="CS184" s="127"/>
    </row>
    <row r="185" spans="1:97" ht="12.75" customHeight="1" x14ac:dyDescent="0.25">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c r="CP185" s="127"/>
      <c r="CQ185" s="127"/>
      <c r="CR185" s="127"/>
      <c r="CS185" s="127"/>
    </row>
    <row r="186" spans="1:97" ht="12.75" customHeight="1" x14ac:dyDescent="0.25">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row>
    <row r="187" spans="1:97" ht="12.75" customHeight="1" x14ac:dyDescent="0.25">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row>
    <row r="188" spans="1:97" ht="12.75" customHeight="1" x14ac:dyDescent="0.25">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row>
    <row r="189" spans="1:97" ht="12.75" customHeight="1" x14ac:dyDescent="0.25">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c r="CP189" s="127"/>
      <c r="CQ189" s="127"/>
      <c r="CR189" s="127"/>
      <c r="CS189" s="127"/>
    </row>
    <row r="190" spans="1:97" ht="12.75" customHeight="1" x14ac:dyDescent="0.25">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row>
    <row r="191" spans="1:97" ht="12.75" customHeight="1" x14ac:dyDescent="0.25">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row>
    <row r="192" spans="1:97" ht="12.75" customHeight="1" x14ac:dyDescent="0.25">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c r="CP192" s="127"/>
      <c r="CQ192" s="127"/>
      <c r="CR192" s="127"/>
      <c r="CS192" s="127"/>
    </row>
    <row r="193" spans="1:97" ht="12.75" customHeight="1" x14ac:dyDescent="0.25">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27"/>
      <c r="CS193" s="127"/>
    </row>
    <row r="194" spans="1:97" ht="12.75" customHeight="1" x14ac:dyDescent="0.25">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row>
    <row r="195" spans="1:97" ht="12.75" customHeight="1" x14ac:dyDescent="0.25">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row>
    <row r="196" spans="1:97" ht="12.75" customHeight="1" x14ac:dyDescent="0.25">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c r="CP196" s="127"/>
      <c r="CQ196" s="127"/>
      <c r="CR196" s="127"/>
      <c r="CS196" s="127"/>
    </row>
    <row r="197" spans="1:97" ht="12.75" customHeight="1" x14ac:dyDescent="0.25">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c r="CL197" s="127"/>
      <c r="CM197" s="127"/>
      <c r="CN197" s="127"/>
      <c r="CO197" s="127"/>
      <c r="CP197" s="127"/>
      <c r="CQ197" s="127"/>
      <c r="CR197" s="127"/>
      <c r="CS197" s="127"/>
    </row>
    <row r="198" spans="1:97" ht="12.75" customHeight="1" x14ac:dyDescent="0.25">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27"/>
      <c r="CS198" s="127"/>
    </row>
    <row r="199" spans="1:97" ht="12.75" customHeight="1" x14ac:dyDescent="0.25">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row>
    <row r="200" spans="1:97" ht="12.75" customHeight="1" x14ac:dyDescent="0.25">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row>
    <row r="201" spans="1:97" ht="12.75" customHeight="1" x14ac:dyDescent="0.25">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c r="CP201" s="127"/>
      <c r="CQ201" s="127"/>
      <c r="CR201" s="127"/>
      <c r="CS201" s="127"/>
    </row>
    <row r="202" spans="1:97" ht="12.75" customHeight="1" x14ac:dyDescent="0.25">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row>
    <row r="203" spans="1:97" ht="12.75" customHeight="1" x14ac:dyDescent="0.25">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row>
    <row r="204" spans="1:97" ht="12.75" customHeight="1" x14ac:dyDescent="0.25">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row>
    <row r="205" spans="1:97" ht="12.75" customHeight="1" x14ac:dyDescent="0.25">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27"/>
      <c r="CS205" s="127"/>
    </row>
    <row r="206" spans="1:97" ht="12.75" customHeight="1" x14ac:dyDescent="0.25">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row>
    <row r="207" spans="1:97" ht="12.75" customHeight="1" x14ac:dyDescent="0.25">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row>
    <row r="208" spans="1:97" ht="12.75" customHeight="1" x14ac:dyDescent="0.25">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c r="CP208" s="127"/>
      <c r="CQ208" s="127"/>
      <c r="CR208" s="127"/>
      <c r="CS208" s="127"/>
    </row>
    <row r="209" spans="1:97" ht="12.75" customHeight="1" x14ac:dyDescent="0.25">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c r="CP209" s="127"/>
      <c r="CQ209" s="127"/>
      <c r="CR209" s="127"/>
      <c r="CS209" s="127"/>
    </row>
    <row r="210" spans="1:97" ht="12.75" customHeight="1" x14ac:dyDescent="0.2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c r="CP210" s="127"/>
      <c r="CQ210" s="127"/>
      <c r="CR210" s="127"/>
      <c r="CS210" s="127"/>
    </row>
    <row r="211" spans="1:97" ht="12.75" customHeight="1" x14ac:dyDescent="0.25">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27"/>
      <c r="CS211" s="127"/>
    </row>
    <row r="212" spans="1:97" ht="12.75" customHeight="1" x14ac:dyDescent="0.25">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c r="CP212" s="127"/>
      <c r="CQ212" s="127"/>
      <c r="CR212" s="127"/>
      <c r="CS212" s="127"/>
    </row>
    <row r="213" spans="1:97" ht="12.75" customHeight="1" x14ac:dyDescent="0.25">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27"/>
      <c r="CS213" s="127"/>
    </row>
    <row r="214" spans="1:97" ht="12.75" customHeight="1" x14ac:dyDescent="0.25">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c r="CP214" s="127"/>
      <c r="CQ214" s="127"/>
      <c r="CR214" s="127"/>
      <c r="CS214" s="127"/>
    </row>
    <row r="215" spans="1:97" ht="12.75" customHeight="1" x14ac:dyDescent="0.25">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27"/>
      <c r="CS215" s="127"/>
    </row>
    <row r="216" spans="1:97" ht="12.75" customHeight="1" x14ac:dyDescent="0.25">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c r="CP216" s="127"/>
      <c r="CQ216" s="127"/>
      <c r="CR216" s="127"/>
      <c r="CS216" s="127"/>
    </row>
    <row r="217" spans="1:97" ht="12.75" customHeight="1" x14ac:dyDescent="0.25">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c r="CP217" s="127"/>
      <c r="CQ217" s="127"/>
      <c r="CR217" s="127"/>
      <c r="CS217" s="127"/>
    </row>
    <row r="218" spans="1:97" ht="12.75" customHeight="1" x14ac:dyDescent="0.25">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c r="CP218" s="127"/>
      <c r="CQ218" s="127"/>
      <c r="CR218" s="127"/>
      <c r="CS218" s="127"/>
    </row>
    <row r="219" spans="1:97" ht="12.75" customHeight="1" x14ac:dyDescent="0.25">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c r="CL219" s="127"/>
      <c r="CM219" s="127"/>
      <c r="CN219" s="127"/>
      <c r="CO219" s="127"/>
      <c r="CP219" s="127"/>
      <c r="CQ219" s="127"/>
      <c r="CR219" s="127"/>
      <c r="CS219" s="127"/>
    </row>
    <row r="220" spans="1:97" ht="12.75" customHeight="1" x14ac:dyDescent="0.25">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c r="CL220" s="127"/>
      <c r="CM220" s="127"/>
      <c r="CN220" s="127"/>
      <c r="CO220" s="127"/>
      <c r="CP220" s="127"/>
      <c r="CQ220" s="127"/>
      <c r="CR220" s="127"/>
      <c r="CS220" s="127"/>
    </row>
    <row r="221" spans="1:97" ht="12.75" customHeight="1" x14ac:dyDescent="0.25">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c r="CL221" s="127"/>
      <c r="CM221" s="127"/>
      <c r="CN221" s="127"/>
      <c r="CO221" s="127"/>
      <c r="CP221" s="127"/>
      <c r="CQ221" s="127"/>
      <c r="CR221" s="127"/>
      <c r="CS221" s="127"/>
    </row>
    <row r="222" spans="1:97" ht="12.75" customHeight="1" x14ac:dyDescent="0.25">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c r="CL222" s="127"/>
      <c r="CM222" s="127"/>
      <c r="CN222" s="127"/>
      <c r="CO222" s="127"/>
      <c r="CP222" s="127"/>
      <c r="CQ222" s="127"/>
      <c r="CR222" s="127"/>
      <c r="CS222" s="127"/>
    </row>
    <row r="223" spans="1:97" ht="12.75" customHeight="1" x14ac:dyDescent="0.25">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c r="CP223" s="127"/>
      <c r="CQ223" s="127"/>
      <c r="CR223" s="127"/>
      <c r="CS223" s="127"/>
    </row>
    <row r="224" spans="1:97" ht="12.75" customHeight="1" x14ac:dyDescent="0.25">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c r="CL224" s="127"/>
      <c r="CM224" s="127"/>
      <c r="CN224" s="127"/>
      <c r="CO224" s="127"/>
      <c r="CP224" s="127"/>
      <c r="CQ224" s="127"/>
      <c r="CR224" s="127"/>
      <c r="CS224" s="127"/>
    </row>
    <row r="225" spans="1:97" ht="12.75" customHeight="1" x14ac:dyDescent="0.25">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c r="CL225" s="127"/>
      <c r="CM225" s="127"/>
      <c r="CN225" s="127"/>
      <c r="CO225" s="127"/>
      <c r="CP225" s="127"/>
      <c r="CQ225" s="127"/>
      <c r="CR225" s="127"/>
      <c r="CS225" s="127"/>
    </row>
    <row r="226" spans="1:97" ht="12.75" customHeight="1" x14ac:dyDescent="0.25">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c r="CL226" s="127"/>
      <c r="CM226" s="127"/>
      <c r="CN226" s="127"/>
      <c r="CO226" s="127"/>
      <c r="CP226" s="127"/>
      <c r="CQ226" s="127"/>
      <c r="CR226" s="127"/>
      <c r="CS226" s="127"/>
    </row>
    <row r="227" spans="1:97" ht="12.75" customHeight="1" x14ac:dyDescent="0.25">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c r="CL227" s="127"/>
      <c r="CM227" s="127"/>
      <c r="CN227" s="127"/>
      <c r="CO227" s="127"/>
      <c r="CP227" s="127"/>
      <c r="CQ227" s="127"/>
      <c r="CR227" s="127"/>
      <c r="CS227" s="127"/>
    </row>
    <row r="228" spans="1:97" ht="12.75" customHeight="1" x14ac:dyDescent="0.25">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c r="CL228" s="127"/>
      <c r="CM228" s="127"/>
      <c r="CN228" s="127"/>
      <c r="CO228" s="127"/>
      <c r="CP228" s="127"/>
      <c r="CQ228" s="127"/>
      <c r="CR228" s="127"/>
      <c r="CS228" s="127"/>
    </row>
    <row r="229" spans="1:97" ht="12.75" customHeight="1" x14ac:dyDescent="0.25">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c r="CL229" s="127"/>
      <c r="CM229" s="127"/>
      <c r="CN229" s="127"/>
      <c r="CO229" s="127"/>
      <c r="CP229" s="127"/>
      <c r="CQ229" s="127"/>
      <c r="CR229" s="127"/>
      <c r="CS229" s="127"/>
    </row>
    <row r="230" spans="1:97" ht="12.75" customHeight="1" x14ac:dyDescent="0.25">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c r="CL230" s="127"/>
      <c r="CM230" s="127"/>
      <c r="CN230" s="127"/>
      <c r="CO230" s="127"/>
      <c r="CP230" s="127"/>
      <c r="CQ230" s="127"/>
      <c r="CR230" s="127"/>
      <c r="CS230" s="127"/>
    </row>
    <row r="231" spans="1:97" ht="12.75" customHeight="1" x14ac:dyDescent="0.25">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c r="CL231" s="127"/>
      <c r="CM231" s="127"/>
      <c r="CN231" s="127"/>
      <c r="CO231" s="127"/>
      <c r="CP231" s="127"/>
      <c r="CQ231" s="127"/>
      <c r="CR231" s="127"/>
      <c r="CS231" s="127"/>
    </row>
    <row r="232" spans="1:97" ht="12.75" customHeight="1" x14ac:dyDescent="0.25">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c r="CL232" s="127"/>
      <c r="CM232" s="127"/>
      <c r="CN232" s="127"/>
      <c r="CO232" s="127"/>
      <c r="CP232" s="127"/>
      <c r="CQ232" s="127"/>
      <c r="CR232" s="127"/>
      <c r="CS232" s="127"/>
    </row>
    <row r="233" spans="1:97" ht="12.75" customHeight="1" x14ac:dyDescent="0.25">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27"/>
      <c r="CS233" s="127"/>
    </row>
    <row r="234" spans="1:97" ht="12.75" customHeight="1" x14ac:dyDescent="0.25">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c r="CP234" s="127"/>
      <c r="CQ234" s="127"/>
      <c r="CR234" s="127"/>
      <c r="CS234" s="127"/>
    </row>
    <row r="235" spans="1:97" ht="12.75" customHeight="1" x14ac:dyDescent="0.25">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c r="CL235" s="127"/>
      <c r="CM235" s="127"/>
      <c r="CN235" s="127"/>
      <c r="CO235" s="127"/>
      <c r="CP235" s="127"/>
      <c r="CQ235" s="127"/>
      <c r="CR235" s="127"/>
      <c r="CS235" s="127"/>
    </row>
    <row r="236" spans="1:97" ht="12.75" customHeight="1" x14ac:dyDescent="0.25">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c r="CL236" s="127"/>
      <c r="CM236" s="127"/>
      <c r="CN236" s="127"/>
      <c r="CO236" s="127"/>
      <c r="CP236" s="127"/>
      <c r="CQ236" s="127"/>
      <c r="CR236" s="127"/>
      <c r="CS236" s="127"/>
    </row>
    <row r="237" spans="1:97" ht="12.75" customHeight="1" x14ac:dyDescent="0.25">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c r="CP237" s="127"/>
      <c r="CQ237" s="127"/>
      <c r="CR237" s="127"/>
      <c r="CS237" s="127"/>
    </row>
    <row r="238" spans="1:97" ht="12.75" customHeight="1" x14ac:dyDescent="0.25">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c r="CP238" s="127"/>
      <c r="CQ238" s="127"/>
      <c r="CR238" s="127"/>
      <c r="CS238" s="127"/>
    </row>
    <row r="239" spans="1:97" ht="12.75" customHeight="1" x14ac:dyDescent="0.25">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c r="CL239" s="127"/>
      <c r="CM239" s="127"/>
      <c r="CN239" s="127"/>
      <c r="CO239" s="127"/>
      <c r="CP239" s="127"/>
      <c r="CQ239" s="127"/>
      <c r="CR239" s="127"/>
      <c r="CS239" s="127"/>
    </row>
    <row r="240" spans="1:97" ht="12.75" customHeight="1" x14ac:dyDescent="0.25">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27"/>
      <c r="CS240" s="127"/>
    </row>
    <row r="241" spans="1:97" ht="12.75" customHeight="1" x14ac:dyDescent="0.25">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c r="CL241" s="127"/>
      <c r="CM241" s="127"/>
      <c r="CN241" s="127"/>
      <c r="CO241" s="127"/>
      <c r="CP241" s="127"/>
      <c r="CQ241" s="127"/>
      <c r="CR241" s="127"/>
      <c r="CS241" s="127"/>
    </row>
    <row r="242" spans="1:97" ht="12.75" customHeight="1" x14ac:dyDescent="0.25">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c r="CL242" s="127"/>
      <c r="CM242" s="127"/>
      <c r="CN242" s="127"/>
      <c r="CO242" s="127"/>
      <c r="CP242" s="127"/>
      <c r="CQ242" s="127"/>
      <c r="CR242" s="127"/>
      <c r="CS242" s="127"/>
    </row>
    <row r="243" spans="1:97" ht="12.75" customHeight="1" x14ac:dyDescent="0.25">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row>
    <row r="244" spans="1:97" ht="12.75" customHeight="1" x14ac:dyDescent="0.25">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row>
    <row r="245" spans="1:97" ht="12.75" customHeight="1" x14ac:dyDescent="0.25">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row>
    <row r="246" spans="1:97" ht="12.75" customHeight="1" x14ac:dyDescent="0.25">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row>
    <row r="247" spans="1:97" ht="12.75" customHeight="1" x14ac:dyDescent="0.25">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row>
    <row r="248" spans="1:97" ht="12.75" customHeight="1" x14ac:dyDescent="0.25">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row>
    <row r="249" spans="1:97" ht="12.75" customHeight="1" x14ac:dyDescent="0.25">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row>
    <row r="250" spans="1:97" ht="12.75" customHeight="1" x14ac:dyDescent="0.25">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row>
    <row r="251" spans="1:97" ht="12.75" customHeight="1" x14ac:dyDescent="0.25">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c r="CL251" s="127"/>
      <c r="CM251" s="127"/>
      <c r="CN251" s="127"/>
      <c r="CO251" s="127"/>
      <c r="CP251" s="127"/>
      <c r="CQ251" s="127"/>
      <c r="CR251" s="127"/>
      <c r="CS251" s="127"/>
    </row>
    <row r="252" spans="1:97" ht="12.75" customHeight="1" x14ac:dyDescent="0.25">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c r="CL252" s="127"/>
      <c r="CM252" s="127"/>
      <c r="CN252" s="127"/>
      <c r="CO252" s="127"/>
      <c r="CP252" s="127"/>
      <c r="CQ252" s="127"/>
      <c r="CR252" s="127"/>
      <c r="CS252" s="127"/>
    </row>
    <row r="253" spans="1:97" ht="12.75" customHeight="1" x14ac:dyDescent="0.25">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c r="CL253" s="127"/>
      <c r="CM253" s="127"/>
      <c r="CN253" s="127"/>
      <c r="CO253" s="127"/>
      <c r="CP253" s="127"/>
      <c r="CQ253" s="127"/>
      <c r="CR253" s="127"/>
      <c r="CS253" s="127"/>
    </row>
    <row r="254" spans="1:97" ht="12.75" customHeight="1" x14ac:dyDescent="0.25">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c r="CL254" s="127"/>
      <c r="CM254" s="127"/>
      <c r="CN254" s="127"/>
      <c r="CO254" s="127"/>
      <c r="CP254" s="127"/>
      <c r="CQ254" s="127"/>
      <c r="CR254" s="127"/>
      <c r="CS254" s="127"/>
    </row>
    <row r="255" spans="1:97" ht="12.75" customHeight="1" x14ac:dyDescent="0.25">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c r="CL255" s="127"/>
      <c r="CM255" s="127"/>
      <c r="CN255" s="127"/>
      <c r="CO255" s="127"/>
      <c r="CP255" s="127"/>
      <c r="CQ255" s="127"/>
      <c r="CR255" s="127"/>
      <c r="CS255" s="127"/>
    </row>
    <row r="256" spans="1:97" ht="12.75" customHeight="1" x14ac:dyDescent="0.25">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c r="CL256" s="127"/>
      <c r="CM256" s="127"/>
      <c r="CN256" s="127"/>
      <c r="CO256" s="127"/>
      <c r="CP256" s="127"/>
      <c r="CQ256" s="127"/>
      <c r="CR256" s="127"/>
      <c r="CS256" s="127"/>
    </row>
    <row r="257" spans="1:97" ht="12.75" customHeight="1" x14ac:dyDescent="0.25">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c r="CP257" s="127"/>
      <c r="CQ257" s="127"/>
      <c r="CR257" s="127"/>
      <c r="CS257" s="127"/>
    </row>
    <row r="258" spans="1:97" ht="12.75" customHeight="1" x14ac:dyDescent="0.25">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row>
    <row r="259" spans="1:97" ht="12.75" customHeight="1" x14ac:dyDescent="0.25">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row>
    <row r="260" spans="1:97" ht="12.75" customHeight="1" x14ac:dyDescent="0.25">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row>
    <row r="261" spans="1:97" ht="12.75" customHeight="1" x14ac:dyDescent="0.25">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c r="CP261" s="127"/>
      <c r="CQ261" s="127"/>
      <c r="CR261" s="127"/>
      <c r="CS261" s="127"/>
    </row>
    <row r="262" spans="1:97" ht="12.75" customHeight="1" x14ac:dyDescent="0.25">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c r="CL262" s="127"/>
      <c r="CM262" s="127"/>
      <c r="CN262" s="127"/>
      <c r="CO262" s="127"/>
      <c r="CP262" s="127"/>
      <c r="CQ262" s="127"/>
      <c r="CR262" s="127"/>
      <c r="CS262" s="127"/>
    </row>
    <row r="263" spans="1:97" ht="12.75" customHeight="1" x14ac:dyDescent="0.25">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c r="CL263" s="127"/>
      <c r="CM263" s="127"/>
      <c r="CN263" s="127"/>
      <c r="CO263" s="127"/>
      <c r="CP263" s="127"/>
      <c r="CQ263" s="127"/>
      <c r="CR263" s="127"/>
      <c r="CS263" s="127"/>
    </row>
    <row r="264" spans="1:97" ht="12.75" customHeight="1" x14ac:dyDescent="0.25">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c r="CL264" s="127"/>
      <c r="CM264" s="127"/>
      <c r="CN264" s="127"/>
      <c r="CO264" s="127"/>
      <c r="CP264" s="127"/>
      <c r="CQ264" s="127"/>
      <c r="CR264" s="127"/>
      <c r="CS264" s="127"/>
    </row>
    <row r="265" spans="1:97" ht="12.75" customHeight="1" x14ac:dyDescent="0.25">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c r="CL265" s="127"/>
      <c r="CM265" s="127"/>
      <c r="CN265" s="127"/>
      <c r="CO265" s="127"/>
      <c r="CP265" s="127"/>
      <c r="CQ265" s="127"/>
      <c r="CR265" s="127"/>
      <c r="CS265" s="127"/>
    </row>
    <row r="266" spans="1:97" ht="12.75" customHeight="1" x14ac:dyDescent="0.25">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c r="CL266" s="127"/>
      <c r="CM266" s="127"/>
      <c r="CN266" s="127"/>
      <c r="CO266" s="127"/>
      <c r="CP266" s="127"/>
      <c r="CQ266" s="127"/>
      <c r="CR266" s="127"/>
      <c r="CS266" s="127"/>
    </row>
    <row r="267" spans="1:97" ht="12.75" customHeight="1" x14ac:dyDescent="0.25">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c r="CL267" s="127"/>
      <c r="CM267" s="127"/>
      <c r="CN267" s="127"/>
      <c r="CO267" s="127"/>
      <c r="CP267" s="127"/>
      <c r="CQ267" s="127"/>
      <c r="CR267" s="127"/>
      <c r="CS267" s="127"/>
    </row>
    <row r="268" spans="1:97" ht="12.75" customHeight="1" x14ac:dyDescent="0.25">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c r="CL268" s="127"/>
      <c r="CM268" s="127"/>
      <c r="CN268" s="127"/>
      <c r="CO268" s="127"/>
      <c r="CP268" s="127"/>
      <c r="CQ268" s="127"/>
      <c r="CR268" s="127"/>
      <c r="CS268" s="127"/>
    </row>
    <row r="269" spans="1:97" ht="12.75" customHeight="1" x14ac:dyDescent="0.25">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c r="CP269" s="127"/>
      <c r="CQ269" s="127"/>
      <c r="CR269" s="127"/>
      <c r="CS269" s="127"/>
    </row>
    <row r="270" spans="1:97" ht="12.75" customHeight="1" x14ac:dyDescent="0.25">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c r="CL270" s="127"/>
      <c r="CM270" s="127"/>
      <c r="CN270" s="127"/>
      <c r="CO270" s="127"/>
      <c r="CP270" s="127"/>
      <c r="CQ270" s="127"/>
      <c r="CR270" s="127"/>
      <c r="CS270" s="127"/>
    </row>
    <row r="271" spans="1:97" ht="13.5" customHeight="1" thickBot="1" x14ac:dyDescent="0.3">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c r="CL271" s="127"/>
      <c r="CM271" s="127"/>
      <c r="CN271" s="127"/>
      <c r="CO271" s="127"/>
      <c r="CP271" s="127"/>
      <c r="CQ271" s="127"/>
      <c r="CR271" s="127"/>
      <c r="CS271" s="127"/>
    </row>
    <row r="272" spans="1:97" ht="12.75" customHeight="1" x14ac:dyDescent="0.25">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357" t="s">
        <v>157</v>
      </c>
      <c r="BU272" s="358"/>
      <c r="BV272" s="358"/>
      <c r="BW272" s="358"/>
      <c r="BX272" s="359"/>
      <c r="BY272" s="127"/>
      <c r="BZ272" s="127"/>
      <c r="CA272" s="127"/>
      <c r="CB272" s="127"/>
      <c r="CC272" s="127"/>
      <c r="CD272" s="127"/>
      <c r="CE272" s="127"/>
      <c r="CF272" s="127"/>
      <c r="CG272" s="127"/>
      <c r="CH272" s="127"/>
      <c r="CI272" s="127"/>
      <c r="CJ272" s="127"/>
      <c r="CK272" s="127"/>
      <c r="CL272" s="127"/>
      <c r="CM272" s="127"/>
      <c r="CN272" s="127"/>
      <c r="CO272" s="127"/>
      <c r="CP272" s="127"/>
      <c r="CQ272" s="127"/>
      <c r="CR272" s="127"/>
      <c r="CS272" s="127"/>
    </row>
    <row r="273" spans="1:97" ht="12.75" customHeight="1" x14ac:dyDescent="0.25">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33"/>
      <c r="BU273" s="127" t="s">
        <v>158</v>
      </c>
      <c r="BV273" s="127" t="s">
        <v>159</v>
      </c>
      <c r="BW273" s="127" t="s">
        <v>160</v>
      </c>
      <c r="BX273" s="134"/>
      <c r="BY273" s="127"/>
      <c r="BZ273" s="127"/>
      <c r="CA273" s="127"/>
      <c r="CB273" s="127"/>
      <c r="CC273" s="127"/>
      <c r="CD273" s="127"/>
      <c r="CE273" s="127"/>
      <c r="CF273" s="127"/>
      <c r="CG273" s="127"/>
      <c r="CH273" s="127"/>
      <c r="CI273" s="127"/>
      <c r="CJ273" s="127"/>
      <c r="CK273" s="127"/>
      <c r="CL273" s="127"/>
      <c r="CM273" s="127"/>
      <c r="CN273" s="127"/>
      <c r="CO273" s="127"/>
      <c r="CP273" s="127"/>
      <c r="CQ273" s="127"/>
      <c r="CR273" s="127"/>
      <c r="CS273" s="127"/>
    </row>
    <row r="274" spans="1:97" ht="12.75" customHeight="1" x14ac:dyDescent="0.25">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77">
        <v>100</v>
      </c>
      <c r="BU274" s="178" t="s">
        <v>115</v>
      </c>
      <c r="BV274" s="135">
        <f t="shared" ref="BV274:BV279" si="1">+BT274</f>
        <v>100</v>
      </c>
      <c r="BW274" s="140" t="s">
        <v>161</v>
      </c>
      <c r="BX274" s="134"/>
      <c r="BY274" s="127"/>
      <c r="BZ274" s="127"/>
      <c r="CA274" s="127"/>
      <c r="CB274" s="127"/>
      <c r="CC274" s="127"/>
      <c r="CD274" s="127"/>
      <c r="CE274" s="127"/>
      <c r="CF274" s="127"/>
      <c r="CG274" s="127"/>
      <c r="CH274" s="127"/>
      <c r="CI274" s="127"/>
      <c r="CJ274" s="127"/>
      <c r="CK274" s="127"/>
      <c r="CL274" s="127"/>
      <c r="CM274" s="127"/>
      <c r="CN274" s="127"/>
      <c r="CO274" s="127"/>
      <c r="CP274" s="127"/>
      <c r="CQ274" s="127"/>
      <c r="CR274" s="127"/>
      <c r="CS274" s="127"/>
    </row>
    <row r="275" spans="1:97" ht="25.5" customHeight="1" x14ac:dyDescent="0.25">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77">
        <v>200</v>
      </c>
      <c r="BU275" s="178" t="s">
        <v>162</v>
      </c>
      <c r="BV275" s="135">
        <f t="shared" si="1"/>
        <v>200</v>
      </c>
      <c r="BW275" s="140" t="s">
        <v>163</v>
      </c>
      <c r="BX275" s="134"/>
      <c r="BY275" s="127"/>
      <c r="BZ275" s="127"/>
      <c r="CA275" s="127"/>
      <c r="CB275" s="127"/>
      <c r="CC275" s="127"/>
      <c r="CD275" s="127"/>
      <c r="CE275" s="127"/>
      <c r="CF275" s="127"/>
      <c r="CG275" s="127"/>
      <c r="CH275" s="127"/>
      <c r="CI275" s="127"/>
      <c r="CJ275" s="127"/>
      <c r="CK275" s="127"/>
      <c r="CL275" s="127"/>
      <c r="CM275" s="127"/>
      <c r="CN275" s="127"/>
      <c r="CO275" s="127"/>
      <c r="CP275" s="127"/>
      <c r="CQ275" s="127"/>
      <c r="CR275" s="127"/>
      <c r="CS275" s="127"/>
    </row>
    <row r="276" spans="1:97" ht="57" customHeight="1" x14ac:dyDescent="0.25">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77">
        <v>300</v>
      </c>
      <c r="BU276" s="179" t="s">
        <v>164</v>
      </c>
      <c r="BV276" s="135">
        <f t="shared" si="1"/>
        <v>300</v>
      </c>
      <c r="BW276" s="140" t="s">
        <v>165</v>
      </c>
      <c r="BX276" s="134"/>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row>
    <row r="277" spans="1:97" ht="57" customHeight="1" x14ac:dyDescent="0.25">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77">
        <v>400</v>
      </c>
      <c r="BU277" s="179" t="s">
        <v>166</v>
      </c>
      <c r="BV277" s="135">
        <f t="shared" si="1"/>
        <v>400</v>
      </c>
      <c r="BW277" s="140" t="s">
        <v>167</v>
      </c>
      <c r="BX277" s="134"/>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row>
    <row r="278" spans="1:97" ht="12.75" customHeight="1" x14ac:dyDescent="0.25">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77">
        <v>500</v>
      </c>
      <c r="BU278" s="178" t="s">
        <v>168</v>
      </c>
      <c r="BV278" s="135">
        <f t="shared" si="1"/>
        <v>500</v>
      </c>
      <c r="BW278" s="140" t="s">
        <v>169</v>
      </c>
      <c r="BX278" s="134"/>
      <c r="BY278" s="127"/>
      <c r="BZ278" s="127"/>
      <c r="CA278" s="127"/>
      <c r="CB278" s="127"/>
      <c r="CC278" s="127"/>
      <c r="CD278" s="127"/>
      <c r="CE278" s="127"/>
      <c r="CF278" s="127"/>
      <c r="CG278" s="127"/>
      <c r="CH278" s="127"/>
      <c r="CI278" s="127"/>
      <c r="CJ278" s="127"/>
      <c r="CK278" s="127"/>
      <c r="CL278" s="127"/>
      <c r="CM278" s="127"/>
      <c r="CN278" s="127"/>
      <c r="CO278" s="127"/>
      <c r="CP278" s="127"/>
      <c r="CQ278" s="127"/>
      <c r="CR278" s="127"/>
      <c r="CS278" s="127"/>
    </row>
    <row r="279" spans="1:97" ht="25.5" customHeight="1" x14ac:dyDescent="0.25">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77">
        <v>600</v>
      </c>
      <c r="BU279" s="178" t="s">
        <v>170</v>
      </c>
      <c r="BV279" s="135">
        <f t="shared" si="1"/>
        <v>600</v>
      </c>
      <c r="BW279" s="140" t="s">
        <v>171</v>
      </c>
      <c r="BX279" s="134"/>
      <c r="BY279" s="127"/>
      <c r="BZ279" s="127"/>
      <c r="CA279" s="127"/>
      <c r="CB279" s="127"/>
      <c r="CC279" s="127"/>
      <c r="CD279" s="127"/>
      <c r="CE279" s="127"/>
      <c r="CF279" s="127"/>
      <c r="CG279" s="127"/>
      <c r="CH279" s="127"/>
      <c r="CI279" s="127"/>
      <c r="CJ279" s="127"/>
      <c r="CK279" s="127"/>
      <c r="CL279" s="127"/>
      <c r="CM279" s="127"/>
      <c r="CN279" s="127"/>
      <c r="CO279" s="127"/>
      <c r="CP279" s="127"/>
      <c r="CQ279" s="127"/>
      <c r="CR279" s="127"/>
      <c r="CS279" s="127"/>
    </row>
    <row r="280" spans="1:97" ht="12.75" customHeight="1" x14ac:dyDescent="0.25">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77"/>
      <c r="BU280" s="135"/>
      <c r="BV280" s="135"/>
      <c r="BW280" s="140"/>
      <c r="BX280" s="134"/>
      <c r="BY280" s="127"/>
      <c r="BZ280" s="127"/>
      <c r="CA280" s="127"/>
      <c r="CB280" s="127"/>
      <c r="CC280" s="127"/>
      <c r="CD280" s="127"/>
      <c r="CE280" s="127"/>
      <c r="CF280" s="127"/>
      <c r="CG280" s="127"/>
      <c r="CH280" s="127"/>
      <c r="CI280" s="127"/>
      <c r="CJ280" s="127"/>
      <c r="CK280" s="127"/>
      <c r="CL280" s="127"/>
      <c r="CM280" s="127"/>
      <c r="CN280" s="127"/>
      <c r="CO280" s="127"/>
      <c r="CP280" s="127"/>
      <c r="CQ280" s="127"/>
      <c r="CR280" s="127"/>
      <c r="CS280" s="127"/>
    </row>
    <row r="281" spans="1:97" ht="12.75" customHeight="1" x14ac:dyDescent="0.25">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80"/>
      <c r="BU281" s="140"/>
      <c r="BV281" s="140"/>
      <c r="BW281" s="140"/>
      <c r="BX281" s="134"/>
      <c r="BY281" s="127"/>
      <c r="BZ281" s="127"/>
      <c r="CA281" s="127"/>
      <c r="CB281" s="127"/>
      <c r="CC281" s="127"/>
      <c r="CD281" s="127"/>
      <c r="CE281" s="127"/>
      <c r="CF281" s="127"/>
      <c r="CG281" s="127"/>
      <c r="CH281" s="127"/>
      <c r="CI281" s="127"/>
      <c r="CJ281" s="127"/>
      <c r="CK281" s="127"/>
      <c r="CL281" s="127"/>
      <c r="CM281" s="127"/>
      <c r="CN281" s="127"/>
      <c r="CO281" s="127"/>
      <c r="CP281" s="127"/>
      <c r="CQ281" s="127"/>
      <c r="CR281" s="127"/>
      <c r="CS281" s="127"/>
    </row>
    <row r="282" spans="1:97" ht="12.75" customHeight="1" x14ac:dyDescent="0.25">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80"/>
      <c r="BU282" s="140"/>
      <c r="BV282" s="140"/>
      <c r="BW282" s="140"/>
      <c r="BX282" s="134"/>
      <c r="BY282" s="127"/>
      <c r="BZ282" s="127"/>
      <c r="CA282" s="127"/>
      <c r="CB282" s="127"/>
      <c r="CC282" s="127"/>
      <c r="CD282" s="127"/>
      <c r="CE282" s="127"/>
      <c r="CF282" s="127" t="s">
        <v>126</v>
      </c>
      <c r="CG282" s="127" t="s">
        <v>172</v>
      </c>
      <c r="CH282" s="127" t="s">
        <v>173</v>
      </c>
      <c r="CI282" s="127"/>
      <c r="CJ282" s="127"/>
      <c r="CK282" s="127"/>
      <c r="CL282" s="127"/>
      <c r="CM282" s="127"/>
      <c r="CN282" s="127"/>
      <c r="CO282" s="127"/>
      <c r="CP282" s="127"/>
      <c r="CQ282" s="127"/>
      <c r="CR282" s="127"/>
      <c r="CS282" s="127"/>
    </row>
    <row r="283" spans="1:97" ht="12.75" customHeight="1" x14ac:dyDescent="0.25">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33"/>
      <c r="BU283" s="127"/>
      <c r="BV283" s="127"/>
      <c r="BW283" s="127"/>
      <c r="BX283" s="134"/>
      <c r="BY283" s="127"/>
      <c r="BZ283" s="127"/>
      <c r="CA283" s="127"/>
      <c r="CB283" s="127"/>
      <c r="CC283" s="127"/>
      <c r="CD283" s="127"/>
      <c r="CE283" s="127" t="s">
        <v>122</v>
      </c>
      <c r="CF283" s="152">
        <v>6.4999999999999997E-3</v>
      </c>
      <c r="CG283" s="176">
        <v>0.03</v>
      </c>
      <c r="CH283" s="127" t="s">
        <v>174</v>
      </c>
      <c r="CI283" s="152">
        <f>(C26+C27)+C38</f>
        <v>5.6500000000000002E-2</v>
      </c>
      <c r="CJ283" s="127"/>
      <c r="CK283" s="127"/>
      <c r="CL283" s="127"/>
      <c r="CM283" s="127"/>
      <c r="CN283" s="127"/>
      <c r="CO283" s="127"/>
      <c r="CP283" s="127"/>
      <c r="CQ283" s="127"/>
      <c r="CR283" s="127"/>
      <c r="CS283" s="127"/>
    </row>
    <row r="284" spans="1:97" ht="12.75" customHeight="1" x14ac:dyDescent="0.25">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33"/>
      <c r="BU284" s="127"/>
      <c r="BV284" s="127"/>
      <c r="BW284" s="127"/>
      <c r="BX284" s="134"/>
      <c r="BY284" s="127"/>
      <c r="BZ284" s="127"/>
      <c r="CA284" s="127"/>
      <c r="CB284" s="127"/>
      <c r="CC284" s="127"/>
      <c r="CD284" s="127"/>
      <c r="CE284" s="127" t="s">
        <v>175</v>
      </c>
      <c r="CF284" s="152">
        <v>1.6500000000000001E-2</v>
      </c>
      <c r="CG284" s="152">
        <v>7.5999999999999998E-2</v>
      </c>
      <c r="CH284" s="127" t="s">
        <v>176</v>
      </c>
      <c r="CI284" s="152">
        <f>(C26+C27)*F31+C38</f>
        <v>2.0000000000000004E-2</v>
      </c>
      <c r="CJ284" s="127"/>
      <c r="CK284" s="127"/>
      <c r="CL284" s="127"/>
      <c r="CM284" s="127"/>
      <c r="CN284" s="127"/>
      <c r="CO284" s="127"/>
      <c r="CP284" s="127"/>
      <c r="CQ284" s="127"/>
      <c r="CR284" s="127"/>
      <c r="CS284" s="127"/>
    </row>
    <row r="285" spans="1:97" ht="12.75" customHeight="1" x14ac:dyDescent="0.25">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33"/>
      <c r="BU285" s="127"/>
      <c r="BV285" s="127"/>
      <c r="BW285" s="127"/>
      <c r="BX285" s="134"/>
      <c r="BY285" s="127"/>
      <c r="BZ285" s="127"/>
      <c r="CA285" s="127"/>
      <c r="CB285" s="127"/>
      <c r="CC285" s="127"/>
      <c r="CD285" s="127"/>
      <c r="CE285" s="127"/>
      <c r="CF285" s="127"/>
      <c r="CG285" s="127"/>
      <c r="CH285" s="127"/>
      <c r="CI285" s="127"/>
      <c r="CJ285" s="127"/>
      <c r="CK285" s="127"/>
      <c r="CL285" s="127"/>
      <c r="CM285" s="127"/>
      <c r="CN285" s="127"/>
      <c r="CO285" s="127"/>
      <c r="CP285" s="127"/>
      <c r="CQ285" s="127"/>
      <c r="CR285" s="127"/>
      <c r="CS285" s="127"/>
    </row>
    <row r="286" spans="1:97" ht="12.75" customHeight="1" x14ac:dyDescent="0.25">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81"/>
      <c r="BU286" s="168"/>
      <c r="BV286" s="168"/>
      <c r="BW286" s="127"/>
      <c r="BX286" s="134"/>
      <c r="BY286" s="127"/>
      <c r="BZ286" s="127"/>
      <c r="CA286" s="127"/>
      <c r="CB286" s="127"/>
      <c r="CC286" s="127"/>
      <c r="CD286" s="127"/>
      <c r="CE286" s="127"/>
      <c r="CF286" s="127"/>
      <c r="CG286" s="127"/>
      <c r="CH286" s="127"/>
      <c r="CI286" s="127"/>
      <c r="CJ286" s="127"/>
      <c r="CK286" s="127"/>
      <c r="CL286" s="127"/>
      <c r="CM286" s="127"/>
      <c r="CN286" s="127"/>
      <c r="CO286" s="127"/>
      <c r="CP286" s="127"/>
      <c r="CQ286" s="127"/>
      <c r="CR286" s="127"/>
      <c r="CS286" s="127"/>
    </row>
    <row r="287" spans="1:97" ht="12.75" customHeight="1" x14ac:dyDescent="0.25">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33"/>
      <c r="BU287" s="127"/>
      <c r="BV287" s="127"/>
      <c r="BW287" s="127"/>
      <c r="BX287" s="134"/>
      <c r="BY287" s="127"/>
      <c r="BZ287" s="127"/>
      <c r="CA287" s="127"/>
      <c r="CB287" s="127"/>
      <c r="CC287" s="127"/>
      <c r="CD287" s="127"/>
      <c r="CE287" s="127"/>
      <c r="CF287" s="127"/>
      <c r="CG287" s="127"/>
      <c r="CH287" s="127"/>
      <c r="CI287" s="127"/>
      <c r="CJ287" s="127"/>
      <c r="CK287" s="127"/>
      <c r="CL287" s="127"/>
      <c r="CM287" s="127"/>
      <c r="CN287" s="127"/>
      <c r="CO287" s="127"/>
      <c r="CP287" s="127"/>
      <c r="CQ287" s="127"/>
      <c r="CR287" s="127"/>
      <c r="CS287" s="127"/>
    </row>
    <row r="288" spans="1:97" ht="13.5" customHeight="1" thickBot="1" x14ac:dyDescent="0.3">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33"/>
      <c r="BU288" s="127"/>
      <c r="BV288" s="127"/>
      <c r="BW288" s="127"/>
      <c r="BX288" s="134"/>
      <c r="BY288" s="127"/>
      <c r="BZ288" s="127"/>
      <c r="CA288" s="127"/>
      <c r="CB288" s="127"/>
      <c r="CC288" s="127"/>
      <c r="CD288" s="127">
        <f>BT274</f>
        <v>100</v>
      </c>
      <c r="CE288" s="360" t="str">
        <f>BU274</f>
        <v>Construção de edificios</v>
      </c>
      <c r="CF288" s="361"/>
      <c r="CG288" s="361"/>
      <c r="CH288" s="361"/>
      <c r="CI288" s="127"/>
      <c r="CJ288" s="127"/>
      <c r="CK288" s="127"/>
      <c r="CL288" s="127"/>
      <c r="CM288" s="127"/>
      <c r="CN288" s="127"/>
      <c r="CO288" s="127"/>
      <c r="CP288" s="127"/>
      <c r="CQ288" s="127"/>
      <c r="CR288" s="127"/>
      <c r="CS288" s="127"/>
    </row>
    <row r="289" spans="1:97" ht="15" customHeight="1" thickBot="1" x14ac:dyDescent="0.3">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33"/>
      <c r="BU289" s="127"/>
      <c r="BV289" s="127"/>
      <c r="BW289" s="127"/>
      <c r="BX289" s="134"/>
      <c r="BY289" s="127"/>
      <c r="BZ289" s="127"/>
      <c r="CA289" s="127"/>
      <c r="CB289" s="127"/>
      <c r="CC289" s="127"/>
      <c r="CD289" s="127">
        <f>+CD288+1</f>
        <v>101</v>
      </c>
      <c r="CE289" s="182" t="s">
        <v>146</v>
      </c>
      <c r="CF289" s="183">
        <v>0.03</v>
      </c>
      <c r="CG289" s="183">
        <v>0.04</v>
      </c>
      <c r="CH289" s="183">
        <v>5.5E-2</v>
      </c>
      <c r="CI289" s="127"/>
      <c r="CJ289" s="127"/>
      <c r="CK289" s="127"/>
      <c r="CL289" s="127"/>
      <c r="CM289" s="127"/>
      <c r="CN289" s="127"/>
      <c r="CO289" s="127"/>
      <c r="CP289" s="127"/>
      <c r="CQ289" s="127"/>
      <c r="CR289" s="127"/>
      <c r="CS289" s="127"/>
    </row>
    <row r="290" spans="1:97" ht="15" customHeight="1" thickBot="1" x14ac:dyDescent="0.3">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33"/>
      <c r="BU290" s="127"/>
      <c r="BV290" s="127"/>
      <c r="BW290" s="127"/>
      <c r="BX290" s="134"/>
      <c r="BY290" s="127"/>
      <c r="BZ290" s="127"/>
      <c r="CA290" s="127"/>
      <c r="CB290" s="127"/>
      <c r="CC290" s="127"/>
      <c r="CD290" s="127">
        <f>+CD289+1</f>
        <v>102</v>
      </c>
      <c r="CE290" s="182" t="s">
        <v>147</v>
      </c>
      <c r="CF290" s="183">
        <v>8.0000000000000002E-3</v>
      </c>
      <c r="CG290" s="183">
        <v>8.0000000000000002E-3</v>
      </c>
      <c r="CH290" s="183">
        <v>0.01</v>
      </c>
      <c r="CI290" s="127"/>
      <c r="CJ290" s="127"/>
      <c r="CK290" s="127"/>
      <c r="CL290" s="127"/>
      <c r="CM290" s="127"/>
      <c r="CN290" s="127"/>
      <c r="CO290" s="127"/>
      <c r="CP290" s="127"/>
      <c r="CQ290" s="127"/>
      <c r="CR290" s="127"/>
      <c r="CS290" s="127"/>
    </row>
    <row r="291" spans="1:97" ht="15" customHeight="1" thickBot="1" x14ac:dyDescent="0.3">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33"/>
      <c r="BU291" s="127"/>
      <c r="BV291" s="127"/>
      <c r="BW291" s="127"/>
      <c r="BX291" s="134"/>
      <c r="BY291" s="127"/>
      <c r="BZ291" s="127"/>
      <c r="CA291" s="127"/>
      <c r="CB291" s="127"/>
      <c r="CC291" s="127"/>
      <c r="CD291" s="127">
        <f>+CD290+1</f>
        <v>103</v>
      </c>
      <c r="CE291" s="182" t="s">
        <v>148</v>
      </c>
      <c r="CF291" s="183">
        <v>9.7000000000000003E-3</v>
      </c>
      <c r="CG291" s="183">
        <v>1.2699999999999999E-2</v>
      </c>
      <c r="CH291" s="183">
        <v>1.2699999999999999E-2</v>
      </c>
      <c r="CI291" s="127"/>
      <c r="CJ291" s="127"/>
      <c r="CK291" s="127"/>
      <c r="CL291" s="127"/>
      <c r="CM291" s="127"/>
      <c r="CN291" s="127"/>
      <c r="CO291" s="127"/>
      <c r="CP291" s="127"/>
      <c r="CQ291" s="127"/>
      <c r="CR291" s="127"/>
      <c r="CS291" s="127"/>
    </row>
    <row r="292" spans="1:97" ht="15" customHeight="1" thickBot="1" x14ac:dyDescent="0.3">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81"/>
      <c r="BU292" s="168"/>
      <c r="BV292" s="168"/>
      <c r="BW292" s="127"/>
      <c r="BX292" s="134"/>
      <c r="BY292" s="127"/>
      <c r="BZ292" s="127"/>
      <c r="CA292" s="127"/>
      <c r="CB292" s="127"/>
      <c r="CC292" s="127"/>
      <c r="CD292" s="127">
        <f>+CD291+1</f>
        <v>104</v>
      </c>
      <c r="CE292" s="182" t="s">
        <v>149</v>
      </c>
      <c r="CF292" s="183">
        <v>5.8999999999999999E-3</v>
      </c>
      <c r="CG292" s="183">
        <v>1.23E-2</v>
      </c>
      <c r="CH292" s="183">
        <v>1.3899999999999999E-2</v>
      </c>
      <c r="CI292" s="127"/>
      <c r="CJ292" s="127"/>
      <c r="CK292" s="127"/>
      <c r="CL292" s="127"/>
      <c r="CM292" s="127"/>
      <c r="CN292" s="127"/>
      <c r="CO292" s="127"/>
      <c r="CP292" s="127"/>
      <c r="CQ292" s="127"/>
      <c r="CR292" s="127"/>
      <c r="CS292" s="127"/>
    </row>
    <row r="293" spans="1:97" ht="15" customHeight="1" thickBot="1" x14ac:dyDescent="0.3">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33"/>
      <c r="BU293" s="127"/>
      <c r="BV293" s="127"/>
      <c r="BW293" s="127"/>
      <c r="BX293" s="134"/>
      <c r="BY293" s="127"/>
      <c r="BZ293" s="127"/>
      <c r="CA293" s="127"/>
      <c r="CB293" s="127"/>
      <c r="CC293" s="127"/>
      <c r="CD293" s="127">
        <f>+CD292+1</f>
        <v>105</v>
      </c>
      <c r="CE293" s="182" t="s">
        <v>150</v>
      </c>
      <c r="CF293" s="183">
        <v>6.1600000000000002E-2</v>
      </c>
      <c r="CG293" s="183">
        <v>7.3999999999999996E-2</v>
      </c>
      <c r="CH293" s="183">
        <v>8.9599999999999999E-2</v>
      </c>
      <c r="CI293" s="127"/>
      <c r="CJ293" s="127"/>
      <c r="CK293" s="127"/>
      <c r="CL293" s="127"/>
      <c r="CM293" s="127"/>
      <c r="CN293" s="127"/>
      <c r="CO293" s="127"/>
      <c r="CP293" s="127"/>
      <c r="CQ293" s="127"/>
      <c r="CR293" s="127"/>
      <c r="CS293" s="127"/>
    </row>
    <row r="294" spans="1:97" ht="12.75" customHeight="1" x14ac:dyDescent="0.25">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33"/>
      <c r="BU294" s="127"/>
      <c r="BV294" s="127"/>
      <c r="BW294" s="127"/>
      <c r="BX294" s="134"/>
      <c r="BY294" s="127"/>
      <c r="BZ294" s="127"/>
      <c r="CA294" s="127"/>
      <c r="CB294" s="127"/>
      <c r="CC294" s="127"/>
      <c r="CD294" s="127"/>
      <c r="CE294" s="127"/>
      <c r="CF294" s="127"/>
      <c r="CG294" s="127"/>
      <c r="CH294" s="127"/>
      <c r="CI294" s="127"/>
      <c r="CJ294" s="127"/>
      <c r="CK294" s="127"/>
      <c r="CL294" s="127"/>
      <c r="CM294" s="127"/>
      <c r="CN294" s="127"/>
      <c r="CO294" s="127"/>
      <c r="CP294" s="127"/>
      <c r="CQ294" s="127"/>
      <c r="CR294" s="127"/>
      <c r="CS294" s="127"/>
    </row>
    <row r="295" spans="1:97" ht="12.75" customHeight="1" x14ac:dyDescent="0.25">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33"/>
      <c r="BU295" s="127"/>
      <c r="BV295" s="127"/>
      <c r="BW295" s="127"/>
      <c r="BX295" s="134"/>
      <c r="BY295" s="127"/>
      <c r="BZ295" s="127"/>
      <c r="CA295" s="127"/>
      <c r="CB295" s="127"/>
      <c r="CC295" s="127"/>
      <c r="CD295" s="127"/>
      <c r="CE295" s="127"/>
      <c r="CF295" s="127"/>
      <c r="CG295" s="127"/>
      <c r="CH295" s="127"/>
      <c r="CI295" s="127"/>
      <c r="CJ295" s="127"/>
      <c r="CK295" s="127"/>
      <c r="CL295" s="127"/>
      <c r="CM295" s="127"/>
      <c r="CN295" s="127"/>
      <c r="CO295" s="127"/>
      <c r="CP295" s="127"/>
      <c r="CQ295" s="127"/>
      <c r="CR295" s="127"/>
      <c r="CS295" s="127"/>
    </row>
    <row r="296" spans="1:97" ht="13.5" customHeight="1" thickBot="1" x14ac:dyDescent="0.3">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33"/>
      <c r="BU296" s="127"/>
      <c r="BV296" s="127"/>
      <c r="BW296" s="127"/>
      <c r="BX296" s="134"/>
      <c r="BY296" s="127"/>
      <c r="BZ296" s="127"/>
      <c r="CA296" s="127"/>
      <c r="CB296" s="127"/>
      <c r="CC296" s="127"/>
      <c r="CD296" s="127">
        <f>BT275</f>
        <v>200</v>
      </c>
      <c r="CE296" s="360" t="str">
        <f>BU275</f>
        <v>Construção de rodovias e ferrovias</v>
      </c>
      <c r="CF296" s="361"/>
      <c r="CG296" s="361"/>
      <c r="CH296" s="361"/>
      <c r="CI296" s="127"/>
      <c r="CJ296" s="127"/>
      <c r="CK296" s="127"/>
      <c r="CL296" s="127"/>
      <c r="CM296" s="127"/>
      <c r="CN296" s="127"/>
      <c r="CO296" s="127"/>
      <c r="CP296" s="127"/>
      <c r="CQ296" s="127"/>
      <c r="CR296" s="127"/>
      <c r="CS296" s="127"/>
    </row>
    <row r="297" spans="1:97" ht="15" customHeight="1" thickBot="1" x14ac:dyDescent="0.3">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33"/>
      <c r="BU297" s="127"/>
      <c r="BV297" s="127"/>
      <c r="BW297" s="127"/>
      <c r="BX297" s="134"/>
      <c r="BY297" s="127"/>
      <c r="BZ297" s="127"/>
      <c r="CA297" s="127"/>
      <c r="CB297" s="127"/>
      <c r="CC297" s="127"/>
      <c r="CD297" s="127">
        <f>+CD296+1</f>
        <v>201</v>
      </c>
      <c r="CE297" s="182" t="s">
        <v>146</v>
      </c>
      <c r="CF297" s="183">
        <v>3.7999999999999999E-2</v>
      </c>
      <c r="CG297" s="183">
        <v>4.0099999999999997E-2</v>
      </c>
      <c r="CH297" s="183">
        <v>4.6699999999999998E-2</v>
      </c>
      <c r="CI297" s="127"/>
      <c r="CJ297" s="127"/>
      <c r="CK297" s="127"/>
      <c r="CL297" s="127"/>
      <c r="CM297" s="127"/>
      <c r="CN297" s="127"/>
      <c r="CO297" s="127"/>
      <c r="CP297" s="127"/>
      <c r="CQ297" s="127"/>
      <c r="CR297" s="127"/>
      <c r="CS297" s="127"/>
    </row>
    <row r="298" spans="1:97" ht="15" customHeight="1" thickBot="1" x14ac:dyDescent="0.3">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33"/>
      <c r="BU298" s="127"/>
      <c r="BV298" s="127"/>
      <c r="BW298" s="127"/>
      <c r="BX298" s="134"/>
      <c r="BY298" s="127"/>
      <c r="BZ298" s="127"/>
      <c r="CA298" s="127"/>
      <c r="CB298" s="127"/>
      <c r="CC298" s="127"/>
      <c r="CD298" s="127">
        <f>+CD297+1</f>
        <v>202</v>
      </c>
      <c r="CE298" s="182" t="s">
        <v>147</v>
      </c>
      <c r="CF298" s="183">
        <v>3.2000000000000002E-3</v>
      </c>
      <c r="CG298" s="183">
        <v>4.0000000000000001E-3</v>
      </c>
      <c r="CH298" s="183">
        <v>7.4000000000000003E-3</v>
      </c>
      <c r="CI298" s="127"/>
      <c r="CJ298" s="127"/>
      <c r="CK298" s="127"/>
      <c r="CL298" s="127"/>
      <c r="CM298" s="127"/>
      <c r="CN298" s="127"/>
      <c r="CO298" s="127"/>
      <c r="CP298" s="127"/>
      <c r="CQ298" s="127"/>
      <c r="CR298" s="127"/>
      <c r="CS298" s="127"/>
    </row>
    <row r="299" spans="1:97" ht="15" customHeight="1" thickBot="1" x14ac:dyDescent="0.3">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357"/>
      <c r="BU299" s="358"/>
      <c r="BV299" s="358"/>
      <c r="BW299" s="358"/>
      <c r="BX299" s="359"/>
      <c r="BY299" s="127"/>
      <c r="BZ299" s="127"/>
      <c r="CA299" s="127"/>
      <c r="CB299" s="127"/>
      <c r="CC299" s="127"/>
      <c r="CD299" s="127">
        <f>+CD298+1</f>
        <v>203</v>
      </c>
      <c r="CE299" s="182" t="s">
        <v>148</v>
      </c>
      <c r="CF299" s="183">
        <v>5.0000000000000001E-3</v>
      </c>
      <c r="CG299" s="183">
        <v>5.5999999999999999E-3</v>
      </c>
      <c r="CH299" s="183">
        <v>9.7000000000000003E-3</v>
      </c>
      <c r="CI299" s="127"/>
      <c r="CJ299" s="127"/>
      <c r="CK299" s="127"/>
      <c r="CL299" s="127"/>
      <c r="CM299" s="127"/>
      <c r="CN299" s="127"/>
      <c r="CO299" s="127"/>
      <c r="CP299" s="127"/>
      <c r="CQ299" s="127"/>
      <c r="CR299" s="127"/>
      <c r="CS299" s="127"/>
    </row>
    <row r="300" spans="1:97" ht="15" customHeight="1" thickBot="1" x14ac:dyDescent="0.3">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33"/>
      <c r="BU300" s="127"/>
      <c r="BV300" s="127"/>
      <c r="BW300" s="127"/>
      <c r="BX300" s="134"/>
      <c r="BY300" s="127"/>
      <c r="BZ300" s="127"/>
      <c r="CA300" s="127"/>
      <c r="CB300" s="127"/>
      <c r="CC300" s="127"/>
      <c r="CD300" s="127">
        <f>+CD299+1</f>
        <v>204</v>
      </c>
      <c r="CE300" s="182" t="s">
        <v>149</v>
      </c>
      <c r="CF300" s="183">
        <v>1.0200000000000001E-2</v>
      </c>
      <c r="CG300" s="183">
        <v>1.11E-2</v>
      </c>
      <c r="CH300" s="183">
        <v>1.21E-2</v>
      </c>
      <c r="CI300" s="127"/>
      <c r="CJ300" s="127"/>
      <c r="CK300" s="127"/>
      <c r="CL300" s="127"/>
      <c r="CM300" s="127"/>
      <c r="CN300" s="127"/>
      <c r="CO300" s="127"/>
      <c r="CP300" s="127"/>
      <c r="CQ300" s="127"/>
      <c r="CR300" s="127"/>
      <c r="CS300" s="127"/>
    </row>
    <row r="301" spans="1:97" ht="15" customHeight="1" thickBot="1" x14ac:dyDescent="0.3">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33"/>
      <c r="BU301" s="127"/>
      <c r="BV301" s="127"/>
      <c r="BW301" s="127"/>
      <c r="BX301" s="134"/>
      <c r="BY301" s="127"/>
      <c r="BZ301" s="127"/>
      <c r="CA301" s="127"/>
      <c r="CB301" s="127"/>
      <c r="CC301" s="127"/>
      <c r="CD301" s="127">
        <f>+CD300+1</f>
        <v>205</v>
      </c>
      <c r="CE301" s="182" t="s">
        <v>150</v>
      </c>
      <c r="CF301" s="183">
        <v>6.6400000000000001E-2</v>
      </c>
      <c r="CG301" s="183">
        <v>7.2999999999999995E-2</v>
      </c>
      <c r="CH301" s="183">
        <v>8.6900000000000005E-2</v>
      </c>
      <c r="CI301" s="127"/>
      <c r="CJ301" s="127"/>
      <c r="CK301" s="127"/>
      <c r="CL301" s="127"/>
      <c r="CM301" s="127"/>
      <c r="CN301" s="127"/>
      <c r="CO301" s="127"/>
      <c r="CP301" s="127"/>
      <c r="CQ301" s="127"/>
      <c r="CR301" s="127"/>
      <c r="CS301" s="127"/>
    </row>
    <row r="302" spans="1:97" ht="12.75" customHeight="1" x14ac:dyDescent="0.25">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33"/>
      <c r="BU302" s="127"/>
      <c r="BV302" s="127"/>
      <c r="BW302" s="127"/>
      <c r="BX302" s="134"/>
      <c r="BY302" s="127"/>
      <c r="BZ302" s="127"/>
      <c r="CA302" s="127"/>
      <c r="CB302" s="127"/>
      <c r="CC302" s="127"/>
      <c r="CD302" s="127"/>
      <c r="CE302" s="127"/>
      <c r="CF302" s="127"/>
      <c r="CG302" s="127"/>
      <c r="CH302" s="127"/>
      <c r="CI302" s="127"/>
      <c r="CJ302" s="127"/>
      <c r="CK302" s="127"/>
      <c r="CL302" s="127"/>
      <c r="CM302" s="127"/>
      <c r="CN302" s="127"/>
      <c r="CO302" s="127"/>
      <c r="CP302" s="127"/>
      <c r="CQ302" s="127"/>
      <c r="CR302" s="127"/>
      <c r="CS302" s="127"/>
    </row>
    <row r="303" spans="1:97" ht="13.5" customHeight="1" thickBot="1" x14ac:dyDescent="0.3">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53"/>
      <c r="BU303" s="174"/>
      <c r="BV303" s="174"/>
      <c r="BW303" s="174"/>
      <c r="BX303" s="154"/>
      <c r="BY303" s="127"/>
      <c r="BZ303" s="127"/>
      <c r="CA303" s="127"/>
      <c r="CB303" s="127"/>
      <c r="CC303" s="127"/>
      <c r="CD303" s="127"/>
      <c r="CE303" s="127"/>
      <c r="CF303" s="127"/>
      <c r="CG303" s="127"/>
      <c r="CH303" s="127"/>
      <c r="CI303" s="127"/>
      <c r="CJ303" s="127"/>
      <c r="CK303" s="127"/>
      <c r="CL303" s="127"/>
      <c r="CM303" s="127"/>
      <c r="CN303" s="127"/>
      <c r="CO303" s="127"/>
      <c r="CP303" s="127"/>
      <c r="CQ303" s="127"/>
      <c r="CR303" s="127"/>
      <c r="CS303" s="127"/>
    </row>
    <row r="304" spans="1:97" ht="13.5" customHeight="1" thickBot="1" x14ac:dyDescent="0.3">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357"/>
      <c r="BU304" s="358"/>
      <c r="BV304" s="358"/>
      <c r="BW304" s="358"/>
      <c r="BX304" s="359"/>
      <c r="BY304" s="127"/>
      <c r="BZ304" s="127"/>
      <c r="CA304" s="127"/>
      <c r="CB304" s="127"/>
      <c r="CC304" s="127"/>
      <c r="CD304" s="127">
        <f>BT276</f>
        <v>300</v>
      </c>
      <c r="CE304" s="360" t="str">
        <f>BU276</f>
        <v>Construção de Redes de Abastecimento de Água, Coleta de Esgoto e Construções Correlatas</v>
      </c>
      <c r="CF304" s="361"/>
      <c r="CG304" s="361"/>
      <c r="CH304" s="361"/>
      <c r="CI304" s="127"/>
      <c r="CJ304" s="127"/>
      <c r="CK304" s="127"/>
      <c r="CL304" s="127"/>
      <c r="CM304" s="127"/>
      <c r="CN304" s="127"/>
      <c r="CO304" s="127"/>
      <c r="CP304" s="127"/>
      <c r="CQ304" s="127"/>
      <c r="CR304" s="127"/>
      <c r="CS304" s="127"/>
    </row>
    <row r="305" spans="1:97" ht="15" customHeight="1" thickBot="1" x14ac:dyDescent="0.3">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362"/>
      <c r="BU305" s="363"/>
      <c r="BV305" s="363"/>
      <c r="BW305" s="363"/>
      <c r="BX305" s="364"/>
      <c r="BY305" s="127"/>
      <c r="BZ305" s="127"/>
      <c r="CA305" s="127"/>
      <c r="CB305" s="127"/>
      <c r="CC305" s="127"/>
      <c r="CD305" s="127">
        <f>+CD304+1</f>
        <v>301</v>
      </c>
      <c r="CE305" s="184" t="s">
        <v>146</v>
      </c>
      <c r="CF305" s="185">
        <v>3.4299999999999997E-2</v>
      </c>
      <c r="CG305" s="185">
        <v>4.9299999999999997E-2</v>
      </c>
      <c r="CH305" s="185">
        <v>6.7100000000000007E-2</v>
      </c>
      <c r="CI305" s="127"/>
      <c r="CJ305" s="127"/>
      <c r="CK305" s="127"/>
      <c r="CL305" s="127"/>
      <c r="CM305" s="127"/>
      <c r="CN305" s="127"/>
      <c r="CO305" s="127"/>
      <c r="CP305" s="127"/>
      <c r="CQ305" s="127"/>
      <c r="CR305" s="127"/>
      <c r="CS305" s="127"/>
    </row>
    <row r="306" spans="1:97" ht="15" customHeight="1" thickBot="1" x14ac:dyDescent="0.3">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362"/>
      <c r="BU306" s="363"/>
      <c r="BV306" s="363"/>
      <c r="BW306" s="363"/>
      <c r="BX306" s="364"/>
      <c r="BY306" s="127"/>
      <c r="BZ306" s="127"/>
      <c r="CA306" s="127"/>
      <c r="CB306" s="127"/>
      <c r="CC306" s="127"/>
      <c r="CD306" s="127">
        <f>+CD305+1</f>
        <v>302</v>
      </c>
      <c r="CE306" s="182" t="s">
        <v>147</v>
      </c>
      <c r="CF306" s="183">
        <v>2.8E-3</v>
      </c>
      <c r="CG306" s="183">
        <v>4.8999999999999998E-3</v>
      </c>
      <c r="CH306" s="183">
        <v>7.4999999999999997E-3</v>
      </c>
      <c r="CI306" s="127"/>
      <c r="CJ306" s="127"/>
      <c r="CK306" s="127"/>
      <c r="CL306" s="127"/>
      <c r="CM306" s="127"/>
      <c r="CN306" s="127"/>
      <c r="CO306" s="127"/>
      <c r="CP306" s="127"/>
      <c r="CQ306" s="127"/>
      <c r="CR306" s="127"/>
      <c r="CS306" s="127"/>
    </row>
    <row r="307" spans="1:97" ht="27" customHeight="1" thickBot="1" x14ac:dyDescent="0.3">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86"/>
      <c r="BU307" s="187"/>
      <c r="BV307" s="188"/>
      <c r="BW307" s="188"/>
      <c r="BX307" s="189"/>
      <c r="BY307" s="127"/>
      <c r="BZ307" s="127"/>
      <c r="CA307" s="127"/>
      <c r="CB307" s="127"/>
      <c r="CC307" s="127"/>
      <c r="CD307" s="127">
        <f>+CD306+1</f>
        <v>303</v>
      </c>
      <c r="CE307" s="182" t="s">
        <v>148</v>
      </c>
      <c r="CF307" s="183">
        <v>0.01</v>
      </c>
      <c r="CG307" s="183">
        <v>1.3899999999999999E-2</v>
      </c>
      <c r="CH307" s="183">
        <v>1.7399999999999999E-2</v>
      </c>
      <c r="CI307" s="127"/>
      <c r="CJ307" s="127"/>
      <c r="CK307" s="127"/>
      <c r="CL307" s="127"/>
      <c r="CM307" s="127"/>
      <c r="CN307" s="127"/>
      <c r="CO307" s="127"/>
      <c r="CP307" s="127"/>
      <c r="CQ307" s="127"/>
      <c r="CR307" s="127"/>
      <c r="CS307" s="127"/>
    </row>
    <row r="308" spans="1:97" ht="15" customHeight="1" thickBot="1" x14ac:dyDescent="0.3">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33"/>
      <c r="BU308" s="127"/>
      <c r="BV308" s="127"/>
      <c r="BW308" s="127"/>
      <c r="BX308" s="134"/>
      <c r="BY308" s="127"/>
      <c r="BZ308" s="127"/>
      <c r="CA308" s="127"/>
      <c r="CB308" s="127"/>
      <c r="CC308" s="127"/>
      <c r="CD308" s="127">
        <f>+CD307+1</f>
        <v>304</v>
      </c>
      <c r="CE308" s="182" t="s">
        <v>149</v>
      </c>
      <c r="CF308" s="183">
        <v>9.4000000000000004E-3</v>
      </c>
      <c r="CG308" s="183">
        <v>9.9000000000000008E-3</v>
      </c>
      <c r="CH308" s="183">
        <v>1.17E-2</v>
      </c>
      <c r="CI308" s="127"/>
      <c r="CJ308" s="127"/>
      <c r="CK308" s="127"/>
      <c r="CL308" s="127"/>
      <c r="CM308" s="127"/>
      <c r="CN308" s="127"/>
      <c r="CO308" s="127"/>
      <c r="CP308" s="127"/>
      <c r="CQ308" s="127"/>
      <c r="CR308" s="127"/>
      <c r="CS308" s="127"/>
    </row>
    <row r="309" spans="1:97" ht="15" customHeight="1" thickBot="1" x14ac:dyDescent="0.3">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53"/>
      <c r="BU309" s="174"/>
      <c r="BV309" s="174"/>
      <c r="BW309" s="174"/>
      <c r="BX309" s="154"/>
      <c r="BY309" s="127"/>
      <c r="BZ309" s="127"/>
      <c r="CA309" s="127"/>
      <c r="CB309" s="127"/>
      <c r="CC309" s="127"/>
      <c r="CD309" s="127">
        <f>+CD308+1</f>
        <v>305</v>
      </c>
      <c r="CE309" s="182" t="s">
        <v>150</v>
      </c>
      <c r="CF309" s="183">
        <v>6.7400000000000002E-2</v>
      </c>
      <c r="CG309" s="183">
        <v>8.0399999999999999E-2</v>
      </c>
      <c r="CH309" s="183">
        <v>9.4E-2</v>
      </c>
      <c r="CI309" s="127"/>
      <c r="CJ309" s="127"/>
      <c r="CK309" s="127"/>
      <c r="CL309" s="127"/>
      <c r="CM309" s="127"/>
      <c r="CN309" s="127"/>
      <c r="CO309" s="127"/>
      <c r="CP309" s="127"/>
      <c r="CQ309" s="127"/>
      <c r="CR309" s="127"/>
      <c r="CS309" s="127"/>
    </row>
    <row r="310" spans="1:97" ht="12.75" customHeight="1" x14ac:dyDescent="0.25">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357"/>
      <c r="BU310" s="358"/>
      <c r="BV310" s="358"/>
      <c r="BW310" s="358"/>
      <c r="BX310" s="359"/>
      <c r="BY310" s="127"/>
      <c r="BZ310" s="127"/>
      <c r="CA310" s="127"/>
      <c r="CB310" s="127"/>
      <c r="CC310" s="127"/>
      <c r="CD310" s="127"/>
      <c r="CE310" s="127"/>
      <c r="CF310" s="127"/>
      <c r="CG310" s="127"/>
      <c r="CH310" s="127"/>
      <c r="CI310" s="127"/>
      <c r="CJ310" s="127"/>
      <c r="CK310" s="127"/>
      <c r="CL310" s="127"/>
      <c r="CM310" s="127"/>
      <c r="CN310" s="127"/>
      <c r="CO310" s="127"/>
      <c r="CP310" s="127"/>
      <c r="CQ310" s="127"/>
      <c r="CR310" s="127"/>
      <c r="CS310" s="127"/>
    </row>
    <row r="311" spans="1:97" ht="13.5" customHeight="1" thickBot="1" x14ac:dyDescent="0.3">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90"/>
      <c r="BU311" s="191" t="s">
        <v>177</v>
      </c>
      <c r="BV311" s="191" t="s">
        <v>178</v>
      </c>
      <c r="BW311" s="191" t="s">
        <v>179</v>
      </c>
      <c r="BX311" s="191" t="s">
        <v>180</v>
      </c>
      <c r="BY311" s="127"/>
      <c r="BZ311" s="127"/>
      <c r="CA311" s="127"/>
      <c r="CB311" s="127"/>
      <c r="CC311" s="127"/>
      <c r="CD311" s="127">
        <f>BT277</f>
        <v>400</v>
      </c>
      <c r="CE311" s="360" t="str">
        <f>BU277</f>
        <v>Construção e Manutenção de Estações e Redes de Distribuição de Energia Elétrica</v>
      </c>
      <c r="CF311" s="361"/>
      <c r="CG311" s="361"/>
      <c r="CH311" s="361"/>
      <c r="CI311" s="127"/>
      <c r="CJ311" s="127"/>
      <c r="CK311" s="127"/>
      <c r="CL311" s="127"/>
      <c r="CM311" s="127"/>
      <c r="CN311" s="127"/>
      <c r="CO311" s="127"/>
      <c r="CP311" s="127"/>
      <c r="CQ311" s="127"/>
      <c r="CR311" s="127"/>
      <c r="CS311" s="127"/>
    </row>
    <row r="312" spans="1:97" ht="15" customHeight="1" thickBot="1" x14ac:dyDescent="0.3">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90" t="s">
        <v>3</v>
      </c>
      <c r="BU312" s="191">
        <f>VLOOKUP(C13,BU274:BV279,2,0)</f>
        <v>100</v>
      </c>
      <c r="BV312" s="192">
        <f>VLOOKUP($BU312,$BT$323:$BX$328,3,0)</f>
        <v>0.2034</v>
      </c>
      <c r="BW312" s="192">
        <f>VLOOKUP($BU312,$BT$323:$BX$328,4,0)</f>
        <v>0.22120000000000001</v>
      </c>
      <c r="BX312" s="192">
        <f>VLOOKUP($BU312,$BT$323:$BX$328,5,0)</f>
        <v>0.25</v>
      </c>
      <c r="BY312" s="127"/>
      <c r="BZ312" s="127"/>
      <c r="CA312" s="127"/>
      <c r="CB312" s="127"/>
      <c r="CC312" s="127"/>
      <c r="CD312" s="127">
        <f>+CD311+1</f>
        <v>401</v>
      </c>
      <c r="CE312" s="184" t="s">
        <v>146</v>
      </c>
      <c r="CF312" s="185">
        <v>5.2900000000000003E-2</v>
      </c>
      <c r="CG312" s="185">
        <v>5.9200000000000003E-2</v>
      </c>
      <c r="CH312" s="185">
        <v>7.9299999999999995E-2</v>
      </c>
      <c r="CI312" s="127"/>
      <c r="CJ312" s="127"/>
      <c r="CK312" s="127"/>
      <c r="CL312" s="127"/>
      <c r="CM312" s="127"/>
      <c r="CN312" s="127"/>
      <c r="CO312" s="127"/>
      <c r="CP312" s="127"/>
      <c r="CQ312" s="127"/>
      <c r="CR312" s="127"/>
      <c r="CS312" s="127"/>
    </row>
    <row r="313" spans="1:97" ht="15" customHeight="1" thickBot="1" x14ac:dyDescent="0.3">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93" t="s">
        <v>146</v>
      </c>
      <c r="BU313" s="191">
        <f>+BU312+1</f>
        <v>101</v>
      </c>
      <c r="BV313" s="192">
        <f>VLOOKUP($BU313,$CD$288:$CH$329,3,0)</f>
        <v>0.03</v>
      </c>
      <c r="BW313" s="192">
        <f>VLOOKUP($BU313,$CD$288:$CH$329,4,0)</f>
        <v>0.04</v>
      </c>
      <c r="BX313" s="192">
        <f>VLOOKUP($BU313,$CD$288:$CH$329,5,0)</f>
        <v>5.5E-2</v>
      </c>
      <c r="BY313" s="127"/>
      <c r="BZ313" s="127"/>
      <c r="CA313" s="127"/>
      <c r="CB313" s="127"/>
      <c r="CC313" s="127"/>
      <c r="CD313" s="127">
        <f>+CD312+1</f>
        <v>402</v>
      </c>
      <c r="CE313" s="182" t="s">
        <v>147</v>
      </c>
      <c r="CF313" s="183">
        <v>2.5000000000000001E-3</v>
      </c>
      <c r="CG313" s="183">
        <v>5.1000000000000004E-3</v>
      </c>
      <c r="CH313" s="183">
        <v>5.5999999999999999E-3</v>
      </c>
      <c r="CI313" s="127"/>
      <c r="CJ313" s="127"/>
      <c r="CK313" s="127"/>
      <c r="CL313" s="127"/>
      <c r="CM313" s="127"/>
      <c r="CN313" s="127"/>
      <c r="CO313" s="127"/>
      <c r="CP313" s="127"/>
      <c r="CQ313" s="127"/>
      <c r="CR313" s="127"/>
      <c r="CS313" s="127"/>
    </row>
    <row r="314" spans="1:97" ht="15" customHeight="1" thickBot="1" x14ac:dyDescent="0.3">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93" t="s">
        <v>147</v>
      </c>
      <c r="BU314" s="191">
        <f>+BU313+1</f>
        <v>102</v>
      </c>
      <c r="BV314" s="192">
        <f>VLOOKUP($BU314,$CD$288:$CH$329,3,0)</f>
        <v>8.0000000000000002E-3</v>
      </c>
      <c r="BW314" s="192">
        <f>VLOOKUP($BU314,$CD$288:$CH$329,4,0)</f>
        <v>8.0000000000000002E-3</v>
      </c>
      <c r="BX314" s="192">
        <f>VLOOKUP($BU314,$CD$288:$CH$329,5,0)</f>
        <v>0.01</v>
      </c>
      <c r="BY314" s="127"/>
      <c r="BZ314" s="127"/>
      <c r="CA314" s="127"/>
      <c r="CB314" s="127"/>
      <c r="CC314" s="127"/>
      <c r="CD314" s="127">
        <f>+CD313+1</f>
        <v>403</v>
      </c>
      <c r="CE314" s="182" t="s">
        <v>148</v>
      </c>
      <c r="CF314" s="183">
        <v>0.01</v>
      </c>
      <c r="CG314" s="183">
        <v>1.4800000000000001E-2</v>
      </c>
      <c r="CH314" s="183">
        <v>1.9699999999999999E-2</v>
      </c>
      <c r="CI314" s="127"/>
      <c r="CJ314" s="127"/>
      <c r="CK314" s="127"/>
      <c r="CL314" s="127"/>
      <c r="CM314" s="127"/>
      <c r="CN314" s="127"/>
      <c r="CO314" s="127"/>
      <c r="CP314" s="127"/>
      <c r="CQ314" s="127"/>
      <c r="CR314" s="127"/>
      <c r="CS314" s="127"/>
    </row>
    <row r="315" spans="1:97" ht="15" customHeight="1" thickBot="1" x14ac:dyDescent="0.3">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93" t="s">
        <v>148</v>
      </c>
      <c r="BU315" s="191">
        <f>+BU314+1</f>
        <v>103</v>
      </c>
      <c r="BV315" s="192">
        <f>VLOOKUP($BU315,$CD$288:$CH$329,3,0)</f>
        <v>9.7000000000000003E-3</v>
      </c>
      <c r="BW315" s="192">
        <f>VLOOKUP($BU315,$CD$288:$CH$329,4,0)</f>
        <v>1.2699999999999999E-2</v>
      </c>
      <c r="BX315" s="192">
        <f>VLOOKUP($BU315,$CD$288:$CH$329,5,0)</f>
        <v>1.2699999999999999E-2</v>
      </c>
      <c r="BY315" s="127"/>
      <c r="BZ315" s="127"/>
      <c r="CA315" s="127"/>
      <c r="CB315" s="127"/>
      <c r="CC315" s="127"/>
      <c r="CD315" s="127">
        <f>+CD314+1</f>
        <v>404</v>
      </c>
      <c r="CE315" s="182" t="s">
        <v>149</v>
      </c>
      <c r="CF315" s="183">
        <v>1.01E-2</v>
      </c>
      <c r="CG315" s="183">
        <v>1.0699999999999999E-2</v>
      </c>
      <c r="CH315" s="183">
        <v>1.11E-2</v>
      </c>
      <c r="CI315" s="127"/>
      <c r="CJ315" s="127"/>
      <c r="CK315" s="127"/>
      <c r="CL315" s="127"/>
      <c r="CM315" s="127"/>
      <c r="CN315" s="127"/>
      <c r="CO315" s="127"/>
      <c r="CP315" s="127"/>
      <c r="CQ315" s="127"/>
      <c r="CR315" s="127"/>
      <c r="CS315" s="127"/>
    </row>
    <row r="316" spans="1:97" ht="15" customHeight="1" thickBot="1" x14ac:dyDescent="0.3">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93" t="s">
        <v>149</v>
      </c>
      <c r="BU316" s="191">
        <f>+BU315+1</f>
        <v>104</v>
      </c>
      <c r="BV316" s="192">
        <f>VLOOKUP($BU316,$CD$288:$CH$329,3,0)</f>
        <v>5.8999999999999999E-3</v>
      </c>
      <c r="BW316" s="192">
        <f>VLOOKUP($BU316,$CD$288:$CH$329,4,0)</f>
        <v>1.23E-2</v>
      </c>
      <c r="BX316" s="192">
        <f>VLOOKUP($BU316,$CD$288:$CH$329,5,0)</f>
        <v>1.3899999999999999E-2</v>
      </c>
      <c r="BY316" s="127"/>
      <c r="BZ316" s="127"/>
      <c r="CA316" s="127"/>
      <c r="CB316" s="127"/>
      <c r="CC316" s="127"/>
      <c r="CD316" s="127">
        <f>+CD315+1</f>
        <v>405</v>
      </c>
      <c r="CE316" s="182" t="s">
        <v>150</v>
      </c>
      <c r="CF316" s="183">
        <v>0.08</v>
      </c>
      <c r="CG316" s="183">
        <v>8.3099999999999993E-2</v>
      </c>
      <c r="CH316" s="183">
        <v>9.5100000000000004E-2</v>
      </c>
      <c r="CI316" s="127"/>
      <c r="CJ316" s="127"/>
      <c r="CK316" s="127"/>
      <c r="CL316" s="127"/>
      <c r="CM316" s="127"/>
      <c r="CN316" s="127"/>
      <c r="CO316" s="127"/>
      <c r="CP316" s="127"/>
      <c r="CQ316" s="127"/>
      <c r="CR316" s="127"/>
      <c r="CS316" s="127"/>
    </row>
    <row r="317" spans="1:97" ht="15" customHeight="1" thickBot="1" x14ac:dyDescent="0.3">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93" t="s">
        <v>150</v>
      </c>
      <c r="BU317" s="191">
        <f>+BU316+1</f>
        <v>105</v>
      </c>
      <c r="BV317" s="192">
        <f>VLOOKUP($BU317,$CD$288:$CH$329,3,0)</f>
        <v>6.1600000000000002E-2</v>
      </c>
      <c r="BW317" s="192">
        <f>VLOOKUP($BU317,$CD$288:$CH$329,4,0)</f>
        <v>7.3999999999999996E-2</v>
      </c>
      <c r="BX317" s="192">
        <f>VLOOKUP($BU317,$CD$288:$CH$329,5,0)</f>
        <v>8.9599999999999999E-2</v>
      </c>
      <c r="BY317" s="127"/>
      <c r="BZ317" s="127"/>
      <c r="CA317" s="127"/>
      <c r="CB317" s="127"/>
      <c r="CC317" s="127"/>
      <c r="CD317" s="127">
        <f>BT278</f>
        <v>500</v>
      </c>
      <c r="CE317" s="360" t="str">
        <f>BU278</f>
        <v>Portuárias, Marítimas e Fluviais</v>
      </c>
      <c r="CF317" s="361"/>
      <c r="CG317" s="361"/>
      <c r="CH317" s="361"/>
      <c r="CI317" s="127"/>
      <c r="CJ317" s="127"/>
      <c r="CK317" s="127"/>
      <c r="CL317" s="127"/>
      <c r="CM317" s="127"/>
      <c r="CN317" s="127"/>
      <c r="CO317" s="127"/>
      <c r="CP317" s="127"/>
      <c r="CQ317" s="127"/>
      <c r="CR317" s="127"/>
      <c r="CS317" s="127"/>
    </row>
    <row r="318" spans="1:97" ht="15" customHeight="1" thickBot="1" x14ac:dyDescent="0.3">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33"/>
      <c r="BU318" s="127"/>
      <c r="BV318" s="127"/>
      <c r="BW318" s="127"/>
      <c r="BX318" s="134"/>
      <c r="BY318" s="127"/>
      <c r="BZ318" s="127"/>
      <c r="CA318" s="127"/>
      <c r="CB318" s="127"/>
      <c r="CC318" s="127"/>
      <c r="CD318" s="127">
        <f>+CD317+1</f>
        <v>501</v>
      </c>
      <c r="CE318" s="184" t="s">
        <v>146</v>
      </c>
      <c r="CF318" s="185">
        <v>0.04</v>
      </c>
      <c r="CG318" s="185">
        <v>5.5199999999999999E-2</v>
      </c>
      <c r="CH318" s="185">
        <v>7.85E-2</v>
      </c>
      <c r="CI318" s="127"/>
      <c r="CJ318" s="127"/>
      <c r="CK318" s="127"/>
      <c r="CL318" s="127"/>
      <c r="CM318" s="127"/>
      <c r="CN318" s="127"/>
      <c r="CO318" s="127"/>
      <c r="CP318" s="127"/>
      <c r="CQ318" s="127"/>
      <c r="CR318" s="127"/>
      <c r="CS318" s="127"/>
    </row>
    <row r="319" spans="1:97" ht="15" customHeight="1" thickBot="1" x14ac:dyDescent="0.3">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f>+CD318+1</f>
        <v>502</v>
      </c>
      <c r="CE319" s="182" t="s">
        <v>147</v>
      </c>
      <c r="CF319" s="183">
        <v>8.0999999999999996E-3</v>
      </c>
      <c r="CG319" s="183">
        <v>1.2200000000000001E-2</v>
      </c>
      <c r="CH319" s="183">
        <v>1.9900000000000001E-2</v>
      </c>
      <c r="CI319" s="127"/>
      <c r="CJ319" s="127"/>
      <c r="CK319" s="127"/>
      <c r="CL319" s="127"/>
      <c r="CM319" s="127"/>
      <c r="CN319" s="127"/>
      <c r="CO319" s="127"/>
      <c r="CP319" s="127"/>
      <c r="CQ319" s="127"/>
      <c r="CR319" s="127"/>
      <c r="CS319" s="127"/>
    </row>
    <row r="320" spans="1:97" ht="15" customHeight="1" thickBot="1" x14ac:dyDescent="0.3">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f>+CD319+1</f>
        <v>503</v>
      </c>
      <c r="CE320" s="182" t="s">
        <v>148</v>
      </c>
      <c r="CF320" s="183">
        <v>1.46E-2</v>
      </c>
      <c r="CG320" s="183">
        <v>2.3199999999999998E-2</v>
      </c>
      <c r="CH320" s="183">
        <v>3.1600000000000003E-2</v>
      </c>
      <c r="CI320" s="127"/>
      <c r="CJ320" s="127"/>
      <c r="CK320" s="127"/>
      <c r="CL320" s="127"/>
      <c r="CM320" s="127"/>
      <c r="CN320" s="127"/>
      <c r="CO320" s="127"/>
      <c r="CP320" s="127"/>
      <c r="CQ320" s="127"/>
      <c r="CR320" s="127"/>
      <c r="CS320" s="127"/>
    </row>
    <row r="321" spans="1:97" ht="15" customHeight="1" thickBot="1" x14ac:dyDescent="0.3">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f>+CD320+1</f>
        <v>504</v>
      </c>
      <c r="CE321" s="182" t="s">
        <v>149</v>
      </c>
      <c r="CF321" s="183">
        <v>9.4000000000000004E-3</v>
      </c>
      <c r="CG321" s="183">
        <v>1.0200000000000001E-2</v>
      </c>
      <c r="CH321" s="183">
        <v>1.3299999999999999E-2</v>
      </c>
      <c r="CI321" s="127"/>
      <c r="CJ321" s="127"/>
      <c r="CK321" s="127"/>
      <c r="CL321" s="127"/>
      <c r="CM321" s="127"/>
      <c r="CN321" s="127"/>
      <c r="CO321" s="127"/>
      <c r="CP321" s="127"/>
      <c r="CQ321" s="127"/>
      <c r="CR321" s="127"/>
      <c r="CS321" s="127"/>
    </row>
    <row r="322" spans="1:97" ht="15" customHeight="1" thickBot="1" x14ac:dyDescent="0.3">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94" t="s">
        <v>181</v>
      </c>
      <c r="BW322" s="195" t="s">
        <v>179</v>
      </c>
      <c r="BX322" s="195" t="s">
        <v>182</v>
      </c>
      <c r="BY322" s="127"/>
      <c r="BZ322" s="127"/>
      <c r="CA322" s="127"/>
      <c r="CB322" s="127"/>
      <c r="CC322" s="127"/>
      <c r="CD322" s="127">
        <f>+CD321+1</f>
        <v>505</v>
      </c>
      <c r="CE322" s="182" t="s">
        <v>150</v>
      </c>
      <c r="CF322" s="183">
        <v>7.1400000000000005E-2</v>
      </c>
      <c r="CG322" s="183">
        <v>8.4000000000000005E-2</v>
      </c>
      <c r="CH322" s="183">
        <v>0.1043</v>
      </c>
      <c r="CI322" s="127"/>
      <c r="CJ322" s="127"/>
      <c r="CK322" s="127"/>
      <c r="CL322" s="127"/>
      <c r="CM322" s="127"/>
      <c r="CN322" s="127"/>
      <c r="CO322" s="127"/>
      <c r="CP322" s="127"/>
      <c r="CQ322" s="127"/>
      <c r="CR322" s="127"/>
      <c r="CS322" s="127"/>
    </row>
    <row r="323" spans="1:97" ht="15" customHeight="1" thickBot="1" x14ac:dyDescent="0.3">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f>BT274</f>
        <v>100</v>
      </c>
      <c r="BU323" s="184" t="str">
        <f t="shared" ref="BU323:BU328" si="2">VLOOKUP(BT323,BT274:BU279,2,0)</f>
        <v>Construção de edificios</v>
      </c>
      <c r="BV323" s="185">
        <v>0.2034</v>
      </c>
      <c r="BW323" s="185">
        <v>0.22120000000000001</v>
      </c>
      <c r="BX323" s="185">
        <v>0.25</v>
      </c>
      <c r="BY323" s="127"/>
      <c r="BZ323" s="127"/>
      <c r="CA323" s="127"/>
      <c r="CB323" s="127"/>
      <c r="CC323" s="127"/>
      <c r="CD323" s="127"/>
      <c r="CE323" s="127"/>
      <c r="CF323" s="127"/>
      <c r="CG323" s="127"/>
      <c r="CH323" s="127"/>
      <c r="CI323" s="127"/>
      <c r="CJ323" s="127"/>
      <c r="CK323" s="127"/>
      <c r="CL323" s="127"/>
      <c r="CM323" s="127"/>
      <c r="CN323" s="127"/>
      <c r="CO323" s="127"/>
      <c r="CP323" s="127"/>
      <c r="CQ323" s="127"/>
      <c r="CR323" s="127"/>
      <c r="CS323" s="127"/>
    </row>
    <row r="324" spans="1:97" ht="29.25" customHeight="1" thickBot="1" x14ac:dyDescent="0.3">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v>200</v>
      </c>
      <c r="BU324" s="184" t="str">
        <f t="shared" si="2"/>
        <v>Construção de rodovias e ferrovias</v>
      </c>
      <c r="BV324" s="183">
        <v>0.19600000000000001</v>
      </c>
      <c r="BW324" s="183">
        <v>0.2097</v>
      </c>
      <c r="BX324" s="183">
        <v>0.24229999999999999</v>
      </c>
      <c r="BY324" s="127"/>
      <c r="BZ324" s="127"/>
      <c r="CA324" s="127"/>
      <c r="CB324" s="127"/>
      <c r="CC324" s="127"/>
      <c r="CD324" s="127">
        <f>BT279</f>
        <v>600</v>
      </c>
      <c r="CE324" s="360" t="str">
        <f>BU279</f>
        <v>Fornecimento de Materiais e Equipamentos</v>
      </c>
      <c r="CF324" s="361"/>
      <c r="CG324" s="361"/>
      <c r="CH324" s="361"/>
      <c r="CI324" s="127"/>
      <c r="CJ324" s="127"/>
      <c r="CK324" s="127"/>
      <c r="CL324" s="127"/>
      <c r="CM324" s="127"/>
      <c r="CN324" s="127"/>
      <c r="CO324" s="127"/>
      <c r="CP324" s="127"/>
      <c r="CQ324" s="127"/>
      <c r="CR324" s="127"/>
      <c r="CS324" s="127"/>
    </row>
    <row r="325" spans="1:97" ht="57.75" customHeight="1" thickBot="1" x14ac:dyDescent="0.3">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f>BT276</f>
        <v>300</v>
      </c>
      <c r="BU325" s="184" t="str">
        <f t="shared" si="2"/>
        <v>Construção de Redes de Abastecimento de Água, Coleta de Esgoto e Construções Correlatas</v>
      </c>
      <c r="BV325" s="183">
        <v>0.20760000000000001</v>
      </c>
      <c r="BW325" s="183">
        <v>0.24179999999999999</v>
      </c>
      <c r="BX325" s="183">
        <v>0.26440000000000002</v>
      </c>
      <c r="BY325" s="127"/>
      <c r="BZ325" s="127"/>
      <c r="CA325" s="127"/>
      <c r="CB325" s="127"/>
      <c r="CC325" s="127"/>
      <c r="CD325" s="127">
        <f>+CD324+1</f>
        <v>601</v>
      </c>
      <c r="CE325" s="184" t="s">
        <v>146</v>
      </c>
      <c r="CF325" s="185">
        <v>1.4999999999999999E-2</v>
      </c>
      <c r="CG325" s="185">
        <v>3.4500000000000003E-2</v>
      </c>
      <c r="CH325" s="185">
        <v>4.4900000000000002E-2</v>
      </c>
      <c r="CI325" s="127"/>
      <c r="CJ325" s="127"/>
      <c r="CK325" s="127"/>
      <c r="CL325" s="127"/>
      <c r="CM325" s="127"/>
      <c r="CN325" s="127"/>
      <c r="CO325" s="127"/>
      <c r="CP325" s="127"/>
      <c r="CQ325" s="127"/>
      <c r="CR325" s="127"/>
      <c r="CS325" s="127"/>
    </row>
    <row r="326" spans="1:97" ht="57.75" customHeight="1" thickBot="1" x14ac:dyDescent="0.3">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v>400</v>
      </c>
      <c r="BU326" s="184" t="str">
        <f t="shared" si="2"/>
        <v>Construção e Manutenção de Estações e Redes de Distribuição de Energia Elétrica</v>
      </c>
      <c r="BV326" s="183">
        <v>0.24</v>
      </c>
      <c r="BW326" s="183">
        <v>0.25840000000000002</v>
      </c>
      <c r="BX326" s="183">
        <v>0.27860000000000001</v>
      </c>
      <c r="BY326" s="127"/>
      <c r="BZ326" s="127"/>
      <c r="CA326" s="127"/>
      <c r="CB326" s="127"/>
      <c r="CC326" s="127"/>
      <c r="CD326" s="127">
        <f>+CD325+1</f>
        <v>602</v>
      </c>
      <c r="CE326" s="182" t="s">
        <v>147</v>
      </c>
      <c r="CF326" s="183">
        <v>3.0000000000000001E-3</v>
      </c>
      <c r="CG326" s="183">
        <v>4.7999999999999996E-3</v>
      </c>
      <c r="CH326" s="183">
        <v>8.2000000000000007E-3</v>
      </c>
      <c r="CI326" s="127"/>
      <c r="CJ326" s="127"/>
      <c r="CK326" s="127"/>
      <c r="CL326" s="127"/>
      <c r="CM326" s="127"/>
      <c r="CN326" s="127"/>
      <c r="CO326" s="127"/>
      <c r="CP326" s="127"/>
      <c r="CQ326" s="127"/>
      <c r="CR326" s="127"/>
      <c r="CS326" s="127"/>
    </row>
    <row r="327" spans="1:97" ht="29.25" customHeight="1" thickBot="1" x14ac:dyDescent="0.3">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v>500</v>
      </c>
      <c r="BU327" s="184" t="str">
        <f t="shared" si="2"/>
        <v>Portuárias, Marítimas e Fluviais</v>
      </c>
      <c r="BV327" s="183">
        <v>0.22800000000000001</v>
      </c>
      <c r="BW327" s="183">
        <v>0.27479999999999999</v>
      </c>
      <c r="BX327" s="183">
        <v>0.3095</v>
      </c>
      <c r="BY327" s="127"/>
      <c r="BZ327" s="127"/>
      <c r="CA327" s="127"/>
      <c r="CB327" s="127"/>
      <c r="CC327" s="127"/>
      <c r="CD327" s="127">
        <f>+CD326+1</f>
        <v>603</v>
      </c>
      <c r="CE327" s="182" t="s">
        <v>148</v>
      </c>
      <c r="CF327" s="183">
        <v>5.5999999999999999E-3</v>
      </c>
      <c r="CG327" s="183">
        <v>8.5000000000000006E-3</v>
      </c>
      <c r="CH327" s="183">
        <v>8.8999999999999999E-3</v>
      </c>
      <c r="CI327" s="127"/>
      <c r="CJ327" s="127"/>
      <c r="CK327" s="127"/>
      <c r="CL327" s="127"/>
      <c r="CM327" s="127"/>
      <c r="CN327" s="127"/>
      <c r="CO327" s="127"/>
      <c r="CP327" s="127"/>
      <c r="CQ327" s="127"/>
      <c r="CR327" s="127"/>
      <c r="CS327" s="127"/>
    </row>
    <row r="328" spans="1:97" ht="29.25" customHeight="1" thickBot="1" x14ac:dyDescent="0.3">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v>600</v>
      </c>
      <c r="BU328" s="184" t="str">
        <f t="shared" si="2"/>
        <v>Fornecimento de Materiais e Equipamentos</v>
      </c>
      <c r="BV328" s="183">
        <v>0.111</v>
      </c>
      <c r="BW328" s="183">
        <v>0.14019999999999999</v>
      </c>
      <c r="BX328" s="183">
        <v>0.16800000000000001</v>
      </c>
      <c r="BY328" s="127"/>
      <c r="BZ328" s="127"/>
      <c r="CA328" s="127"/>
      <c r="CB328" s="127"/>
      <c r="CC328" s="127"/>
      <c r="CD328" s="127">
        <f>+CD327+1</f>
        <v>604</v>
      </c>
      <c r="CE328" s="182" t="s">
        <v>149</v>
      </c>
      <c r="CF328" s="183">
        <v>8.5000000000000006E-3</v>
      </c>
      <c r="CG328" s="183">
        <v>8.5000000000000006E-3</v>
      </c>
      <c r="CH328" s="183">
        <v>1.11E-2</v>
      </c>
      <c r="CI328" s="127"/>
      <c r="CJ328" s="127"/>
      <c r="CK328" s="127"/>
      <c r="CL328" s="127"/>
      <c r="CM328" s="127"/>
      <c r="CN328" s="127"/>
      <c r="CO328" s="127"/>
      <c r="CP328" s="127"/>
      <c r="CQ328" s="127"/>
      <c r="CR328" s="127"/>
      <c r="CS328" s="127"/>
    </row>
    <row r="329" spans="1:97" ht="15" customHeight="1" thickBot="1" x14ac:dyDescent="0.3">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f>+CD328+1</f>
        <v>605</v>
      </c>
      <c r="CE329" s="182" t="s">
        <v>150</v>
      </c>
      <c r="CF329" s="183">
        <v>3.5000000000000003E-2</v>
      </c>
      <c r="CG329" s="183">
        <v>5.11E-2</v>
      </c>
      <c r="CH329" s="183">
        <v>6.2199999999999998E-2</v>
      </c>
      <c r="CI329" s="127"/>
      <c r="CJ329" s="127"/>
      <c r="CK329" s="127"/>
      <c r="CL329" s="127"/>
      <c r="CM329" s="127"/>
      <c r="CN329" s="127"/>
      <c r="CO329" s="127"/>
      <c r="CP329" s="127"/>
      <c r="CQ329" s="127"/>
      <c r="CR329" s="127"/>
      <c r="CS329" s="127"/>
    </row>
    <row r="330" spans="1:97" ht="12.75" customHeight="1" x14ac:dyDescent="0.25">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c r="CL330" s="127"/>
      <c r="CM330" s="127"/>
      <c r="CN330" s="127"/>
      <c r="CO330" s="127"/>
      <c r="CP330" s="127"/>
      <c r="CQ330" s="127"/>
      <c r="CR330" s="127"/>
      <c r="CS330" s="127"/>
    </row>
    <row r="331" spans="1:97" ht="12.75" customHeight="1" x14ac:dyDescent="0.25">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c r="CL331" s="127"/>
      <c r="CM331" s="127"/>
      <c r="CN331" s="127"/>
      <c r="CO331" s="127"/>
      <c r="CP331" s="127"/>
      <c r="CQ331" s="127"/>
      <c r="CR331" s="127"/>
      <c r="CS331" s="127"/>
    </row>
    <row r="332" spans="1:97" ht="12.75" customHeight="1" x14ac:dyDescent="0.25">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c r="CL332" s="127"/>
      <c r="CM332" s="127"/>
      <c r="CN332" s="127"/>
      <c r="CO332" s="127"/>
      <c r="CP332" s="127"/>
      <c r="CQ332" s="127"/>
      <c r="CR332" s="127"/>
      <c r="CS332" s="127"/>
    </row>
    <row r="333" spans="1:97" ht="12.75" customHeight="1" x14ac:dyDescent="0.25">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c r="CL333" s="127"/>
      <c r="CM333" s="127"/>
      <c r="CN333" s="127"/>
      <c r="CO333" s="127"/>
      <c r="CP333" s="127"/>
      <c r="CQ333" s="127"/>
      <c r="CR333" s="127"/>
      <c r="CS333" s="127"/>
    </row>
    <row r="334" spans="1:97" ht="12.75" customHeight="1" x14ac:dyDescent="0.25">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c r="CL334" s="127"/>
      <c r="CM334" s="127"/>
      <c r="CN334" s="127"/>
      <c r="CO334" s="127"/>
      <c r="CP334" s="127"/>
      <c r="CQ334" s="127"/>
      <c r="CR334" s="127"/>
      <c r="CS334" s="127"/>
    </row>
    <row r="335" spans="1:97" ht="12.75" customHeight="1" x14ac:dyDescent="0.25">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c r="CL335" s="127"/>
      <c r="CM335" s="127"/>
      <c r="CN335" s="127"/>
      <c r="CO335" s="127"/>
      <c r="CP335" s="127"/>
      <c r="CQ335" s="127"/>
      <c r="CR335" s="127"/>
      <c r="CS335" s="127"/>
    </row>
    <row r="336" spans="1:97" ht="12.75" customHeight="1" x14ac:dyDescent="0.25">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c r="CL336" s="127"/>
      <c r="CM336" s="127"/>
      <c r="CN336" s="127"/>
      <c r="CO336" s="127"/>
      <c r="CP336" s="127"/>
      <c r="CQ336" s="127"/>
      <c r="CR336" s="127"/>
      <c r="CS336" s="127"/>
    </row>
    <row r="337" spans="1:97" ht="12.75" customHeight="1" x14ac:dyDescent="0.25">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c r="CL337" s="127"/>
      <c r="CM337" s="127"/>
      <c r="CN337" s="127"/>
      <c r="CO337" s="127"/>
      <c r="CP337" s="127"/>
      <c r="CQ337" s="127"/>
      <c r="CR337" s="127"/>
      <c r="CS337" s="127"/>
    </row>
    <row r="338" spans="1:97" ht="12.75" customHeight="1" x14ac:dyDescent="0.25">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c r="CL338" s="127"/>
      <c r="CM338" s="127"/>
      <c r="CN338" s="127"/>
      <c r="CO338" s="127"/>
      <c r="CP338" s="127"/>
      <c r="CQ338" s="127"/>
      <c r="CR338" s="127"/>
      <c r="CS338" s="127"/>
    </row>
    <row r="339" spans="1:97" ht="12.75" customHeight="1" x14ac:dyDescent="0.25">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c r="CL339" s="127"/>
      <c r="CM339" s="127"/>
      <c r="CN339" s="127"/>
      <c r="CO339" s="127"/>
      <c r="CP339" s="127"/>
      <c r="CQ339" s="127"/>
      <c r="CR339" s="127"/>
      <c r="CS339" s="127"/>
    </row>
    <row r="340" spans="1:97" ht="12.75" customHeight="1" x14ac:dyDescent="0.25">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c r="CL340" s="127"/>
      <c r="CM340" s="127"/>
      <c r="CN340" s="127"/>
      <c r="CO340" s="127"/>
      <c r="CP340" s="127"/>
      <c r="CQ340" s="127"/>
      <c r="CR340" s="127"/>
      <c r="CS340" s="127"/>
    </row>
    <row r="341" spans="1:97" ht="12.75" customHeight="1" x14ac:dyDescent="0.25">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c r="CL341" s="127"/>
      <c r="CM341" s="127"/>
      <c r="CN341" s="127"/>
      <c r="CO341" s="127"/>
      <c r="CP341" s="127"/>
      <c r="CQ341" s="127"/>
      <c r="CR341" s="127"/>
      <c r="CS341" s="127"/>
    </row>
    <row r="342" spans="1:97" ht="12.75" customHeight="1" x14ac:dyDescent="0.25">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c r="CL342" s="127"/>
      <c r="CM342" s="127"/>
      <c r="CN342" s="127"/>
      <c r="CO342" s="127"/>
      <c r="CP342" s="127"/>
      <c r="CQ342" s="127"/>
      <c r="CR342" s="127"/>
      <c r="CS342" s="127"/>
    </row>
    <row r="343" spans="1:97" ht="12.75" customHeight="1" x14ac:dyDescent="0.25">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c r="CL343" s="127"/>
      <c r="CM343" s="127"/>
      <c r="CN343" s="127"/>
      <c r="CO343" s="127"/>
      <c r="CP343" s="127"/>
      <c r="CQ343" s="127"/>
      <c r="CR343" s="127"/>
      <c r="CS343" s="127"/>
    </row>
    <row r="344" spans="1:97" ht="12.75" customHeight="1" x14ac:dyDescent="0.25">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c r="CL344" s="127"/>
      <c r="CM344" s="127"/>
      <c r="CN344" s="127"/>
      <c r="CO344" s="127"/>
      <c r="CP344" s="127"/>
      <c r="CQ344" s="127"/>
      <c r="CR344" s="127"/>
      <c r="CS344" s="127"/>
    </row>
    <row r="345" spans="1:97" ht="12.75" customHeight="1" x14ac:dyDescent="0.25">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c r="CL345" s="127"/>
      <c r="CM345" s="127"/>
      <c r="CN345" s="127"/>
      <c r="CO345" s="127"/>
      <c r="CP345" s="127"/>
      <c r="CQ345" s="127"/>
      <c r="CR345" s="127"/>
      <c r="CS345" s="127"/>
    </row>
    <row r="346" spans="1:97" ht="12.75" customHeight="1" x14ac:dyDescent="0.25">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c r="CL346" s="127"/>
      <c r="CM346" s="127"/>
      <c r="CN346" s="127"/>
      <c r="CO346" s="127"/>
      <c r="CP346" s="127"/>
      <c r="CQ346" s="127"/>
      <c r="CR346" s="127"/>
      <c r="CS346" s="127"/>
    </row>
    <row r="347" spans="1:97" ht="12.75" customHeight="1" x14ac:dyDescent="0.25">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c r="CL347" s="127"/>
      <c r="CM347" s="127"/>
      <c r="CN347" s="127"/>
      <c r="CO347" s="127"/>
      <c r="CP347" s="127"/>
      <c r="CQ347" s="127"/>
      <c r="CR347" s="127"/>
      <c r="CS347" s="127"/>
    </row>
    <row r="348" spans="1:97" ht="12.75" customHeight="1" x14ac:dyDescent="0.25">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c r="CL348" s="127"/>
      <c r="CM348" s="127"/>
      <c r="CN348" s="127"/>
      <c r="CO348" s="127"/>
      <c r="CP348" s="127"/>
      <c r="CQ348" s="127"/>
      <c r="CR348" s="127"/>
      <c r="CS348" s="127"/>
    </row>
    <row r="349" spans="1:97" ht="12.75" customHeight="1" x14ac:dyDescent="0.25">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c r="CL349" s="127"/>
      <c r="CM349" s="127"/>
      <c r="CN349" s="127"/>
      <c r="CO349" s="127"/>
      <c r="CP349" s="127"/>
      <c r="CQ349" s="127"/>
      <c r="CR349" s="127"/>
      <c r="CS349" s="127"/>
    </row>
    <row r="350" spans="1:97" ht="12.75" customHeight="1" x14ac:dyDescent="0.25">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c r="CL350" s="127"/>
      <c r="CM350" s="127"/>
      <c r="CN350" s="127"/>
      <c r="CO350" s="127"/>
      <c r="CP350" s="127"/>
      <c r="CQ350" s="127"/>
      <c r="CR350" s="127"/>
      <c r="CS350" s="127"/>
    </row>
    <row r="351" spans="1:97" ht="12.75" customHeight="1" x14ac:dyDescent="0.25">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c r="CL351" s="127"/>
      <c r="CM351" s="127"/>
      <c r="CN351" s="127"/>
      <c r="CO351" s="127"/>
      <c r="CP351" s="127"/>
      <c r="CQ351" s="127"/>
      <c r="CR351" s="127"/>
      <c r="CS351" s="127"/>
    </row>
    <row r="352" spans="1:97" ht="12.75" customHeight="1" x14ac:dyDescent="0.25">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c r="CL352" s="127"/>
      <c r="CM352" s="127"/>
      <c r="CN352" s="127"/>
      <c r="CO352" s="127"/>
      <c r="CP352" s="127"/>
      <c r="CQ352" s="127"/>
      <c r="CR352" s="127"/>
      <c r="CS352" s="127"/>
    </row>
    <row r="353" spans="1:97" ht="12.75" customHeight="1" x14ac:dyDescent="0.25">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c r="CL353" s="127"/>
      <c r="CM353" s="127"/>
      <c r="CN353" s="127"/>
      <c r="CO353" s="127"/>
      <c r="CP353" s="127"/>
      <c r="CQ353" s="127"/>
      <c r="CR353" s="127"/>
      <c r="CS353" s="127"/>
    </row>
    <row r="354" spans="1:97" ht="12.75" customHeight="1" x14ac:dyDescent="0.25">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c r="CL354" s="127"/>
      <c r="CM354" s="127"/>
      <c r="CN354" s="127"/>
      <c r="CO354" s="127"/>
      <c r="CP354" s="127"/>
      <c r="CQ354" s="127"/>
      <c r="CR354" s="127"/>
      <c r="CS354" s="127"/>
    </row>
    <row r="355" spans="1:97" ht="12.75" customHeight="1" x14ac:dyDescent="0.25">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c r="CL355" s="127"/>
      <c r="CM355" s="127"/>
      <c r="CN355" s="127"/>
      <c r="CO355" s="127"/>
      <c r="CP355" s="127"/>
      <c r="CQ355" s="127"/>
      <c r="CR355" s="127"/>
      <c r="CS355" s="127"/>
    </row>
    <row r="356" spans="1:97" ht="12.75" customHeight="1" x14ac:dyDescent="0.25">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c r="CL356" s="127"/>
      <c r="CM356" s="127"/>
      <c r="CN356" s="127"/>
      <c r="CO356" s="127"/>
      <c r="CP356" s="127"/>
      <c r="CQ356" s="127"/>
      <c r="CR356" s="127"/>
      <c r="CS356" s="127"/>
    </row>
    <row r="357" spans="1:97" ht="12.75" customHeight="1" x14ac:dyDescent="0.25">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c r="CL357" s="127"/>
      <c r="CM357" s="127"/>
      <c r="CN357" s="127"/>
      <c r="CO357" s="127"/>
      <c r="CP357" s="127"/>
      <c r="CQ357" s="127"/>
      <c r="CR357" s="127"/>
      <c r="CS357" s="127"/>
    </row>
    <row r="358" spans="1:97" ht="12.75" customHeight="1" x14ac:dyDescent="0.25">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c r="CL358" s="127"/>
      <c r="CM358" s="127"/>
      <c r="CN358" s="127"/>
      <c r="CO358" s="127"/>
      <c r="CP358" s="127"/>
      <c r="CQ358" s="127"/>
      <c r="CR358" s="127"/>
      <c r="CS358" s="127"/>
    </row>
    <row r="359" spans="1:97" ht="12.75" customHeight="1" x14ac:dyDescent="0.25">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c r="CL359" s="127"/>
      <c r="CM359" s="127"/>
      <c r="CN359" s="127"/>
      <c r="CO359" s="127"/>
      <c r="CP359" s="127"/>
      <c r="CQ359" s="127"/>
      <c r="CR359" s="127"/>
      <c r="CS359" s="127"/>
    </row>
    <row r="360" spans="1:97" ht="12.75" customHeight="1" x14ac:dyDescent="0.25">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c r="CL360" s="127"/>
      <c r="CM360" s="127"/>
      <c r="CN360" s="127"/>
      <c r="CO360" s="127"/>
      <c r="CP360" s="127"/>
      <c r="CQ360" s="127"/>
      <c r="CR360" s="127"/>
      <c r="CS360" s="127"/>
    </row>
    <row r="361" spans="1:97" ht="12.75" customHeight="1" x14ac:dyDescent="0.25">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c r="CL361" s="127"/>
      <c r="CM361" s="127"/>
      <c r="CN361" s="127"/>
      <c r="CO361" s="127"/>
      <c r="CP361" s="127"/>
      <c r="CQ361" s="127"/>
      <c r="CR361" s="127"/>
      <c r="CS361" s="127"/>
    </row>
    <row r="362" spans="1:97" ht="12.75" customHeight="1" x14ac:dyDescent="0.25">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c r="CL362" s="127"/>
      <c r="CM362" s="127"/>
      <c r="CN362" s="127"/>
      <c r="CO362" s="127"/>
      <c r="CP362" s="127"/>
      <c r="CQ362" s="127"/>
      <c r="CR362" s="127"/>
      <c r="CS362" s="127"/>
    </row>
    <row r="363" spans="1:97" ht="12.75" customHeight="1" x14ac:dyDescent="0.25">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c r="CL363" s="127"/>
      <c r="CM363" s="127"/>
      <c r="CN363" s="127"/>
      <c r="CO363" s="127"/>
      <c r="CP363" s="127"/>
      <c r="CQ363" s="127"/>
      <c r="CR363" s="127"/>
      <c r="CS363" s="127"/>
    </row>
    <row r="364" spans="1:97" ht="12.75" customHeight="1" x14ac:dyDescent="0.25">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c r="CL364" s="127"/>
      <c r="CM364" s="127"/>
      <c r="CN364" s="127"/>
      <c r="CO364" s="127"/>
      <c r="CP364" s="127"/>
      <c r="CQ364" s="127"/>
      <c r="CR364" s="127"/>
      <c r="CS364" s="127"/>
    </row>
    <row r="365" spans="1:97" ht="12.75" customHeight="1" x14ac:dyDescent="0.25">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c r="CL365" s="127"/>
      <c r="CM365" s="127"/>
      <c r="CN365" s="127"/>
      <c r="CO365" s="127"/>
      <c r="CP365" s="127"/>
      <c r="CQ365" s="127"/>
      <c r="CR365" s="127"/>
      <c r="CS365" s="127"/>
    </row>
    <row r="366" spans="1:97" ht="12.75" customHeight="1" x14ac:dyDescent="0.25">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c r="CL366" s="127"/>
      <c r="CM366" s="127"/>
      <c r="CN366" s="127"/>
      <c r="CO366" s="127"/>
      <c r="CP366" s="127"/>
      <c r="CQ366" s="127"/>
      <c r="CR366" s="127"/>
      <c r="CS366" s="127"/>
    </row>
    <row r="367" spans="1:97" ht="12.75" customHeight="1" x14ac:dyDescent="0.25">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c r="CL367" s="127"/>
      <c r="CM367" s="127"/>
      <c r="CN367" s="127"/>
      <c r="CO367" s="127"/>
      <c r="CP367" s="127"/>
      <c r="CQ367" s="127"/>
      <c r="CR367" s="127"/>
      <c r="CS367" s="127"/>
    </row>
    <row r="368" spans="1:97" ht="12.75" customHeight="1" x14ac:dyDescent="0.25">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c r="CL368" s="127"/>
      <c r="CM368" s="127"/>
      <c r="CN368" s="127"/>
      <c r="CO368" s="127"/>
      <c r="CP368" s="127"/>
      <c r="CQ368" s="127"/>
      <c r="CR368" s="127"/>
      <c r="CS368" s="127"/>
    </row>
    <row r="369" spans="1:97" ht="12.75" customHeight="1" x14ac:dyDescent="0.25">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c r="CL369" s="127"/>
      <c r="CM369" s="127"/>
      <c r="CN369" s="127"/>
      <c r="CO369" s="127"/>
      <c r="CP369" s="127"/>
      <c r="CQ369" s="127"/>
      <c r="CR369" s="127"/>
      <c r="CS369" s="127"/>
    </row>
    <row r="370" spans="1:97" ht="12.75" customHeight="1" x14ac:dyDescent="0.25">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c r="CL370" s="127"/>
      <c r="CM370" s="127"/>
      <c r="CN370" s="127"/>
      <c r="CO370" s="127"/>
      <c r="CP370" s="127"/>
      <c r="CQ370" s="127"/>
      <c r="CR370" s="127"/>
      <c r="CS370" s="127"/>
    </row>
    <row r="371" spans="1:97" ht="12.75" customHeight="1" x14ac:dyDescent="0.25">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c r="CL371" s="127"/>
      <c r="CM371" s="127"/>
      <c r="CN371" s="127"/>
      <c r="CO371" s="127"/>
      <c r="CP371" s="127"/>
      <c r="CQ371" s="127"/>
      <c r="CR371" s="127"/>
      <c r="CS371" s="127"/>
    </row>
    <row r="372" spans="1:97" ht="12.75" customHeight="1" x14ac:dyDescent="0.25">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c r="CL372" s="127"/>
      <c r="CM372" s="127"/>
      <c r="CN372" s="127"/>
      <c r="CO372" s="127"/>
      <c r="CP372" s="127"/>
      <c r="CQ372" s="127"/>
      <c r="CR372" s="127"/>
      <c r="CS372" s="127"/>
    </row>
    <row r="373" spans="1:97" ht="12.75" customHeight="1" x14ac:dyDescent="0.25">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c r="CL373" s="127"/>
      <c r="CM373" s="127"/>
      <c r="CN373" s="127"/>
      <c r="CO373" s="127"/>
      <c r="CP373" s="127"/>
      <c r="CQ373" s="127"/>
      <c r="CR373" s="127"/>
      <c r="CS373" s="127"/>
    </row>
    <row r="374" spans="1:97" ht="12.75" customHeight="1" x14ac:dyDescent="0.25">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c r="CL374" s="127"/>
      <c r="CM374" s="127"/>
      <c r="CN374" s="127"/>
      <c r="CO374" s="127"/>
      <c r="CP374" s="127"/>
      <c r="CQ374" s="127"/>
      <c r="CR374" s="127"/>
      <c r="CS374" s="127"/>
    </row>
    <row r="375" spans="1:97" ht="12.75" customHeight="1" x14ac:dyDescent="0.25">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c r="CL375" s="127"/>
      <c r="CM375" s="127"/>
      <c r="CN375" s="127"/>
      <c r="CO375" s="127"/>
      <c r="CP375" s="127"/>
      <c r="CQ375" s="127"/>
      <c r="CR375" s="127"/>
      <c r="CS375" s="127"/>
    </row>
    <row r="376" spans="1:97" ht="12.75" customHeight="1" x14ac:dyDescent="0.25">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c r="CL376" s="127"/>
      <c r="CM376" s="127"/>
      <c r="CN376" s="127"/>
      <c r="CO376" s="127"/>
      <c r="CP376" s="127"/>
      <c r="CQ376" s="127"/>
      <c r="CR376" s="127"/>
      <c r="CS376" s="127"/>
    </row>
    <row r="377" spans="1:97" ht="12.75" customHeight="1" x14ac:dyDescent="0.25">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c r="CL377" s="127"/>
      <c r="CM377" s="127"/>
      <c r="CN377" s="127"/>
      <c r="CO377" s="127"/>
      <c r="CP377" s="127"/>
      <c r="CQ377" s="127"/>
      <c r="CR377" s="127"/>
      <c r="CS377" s="127"/>
    </row>
    <row r="378" spans="1:97" ht="12.75" customHeight="1" x14ac:dyDescent="0.25">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c r="CL378" s="127"/>
      <c r="CM378" s="127"/>
      <c r="CN378" s="127"/>
      <c r="CO378" s="127"/>
      <c r="CP378" s="127"/>
      <c r="CQ378" s="127"/>
      <c r="CR378" s="127"/>
      <c r="CS378" s="127"/>
    </row>
    <row r="379" spans="1:97" ht="12.75" customHeight="1" x14ac:dyDescent="0.25">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c r="CL379" s="127"/>
      <c r="CM379" s="127"/>
      <c r="CN379" s="127"/>
      <c r="CO379" s="127"/>
      <c r="CP379" s="127"/>
      <c r="CQ379" s="127"/>
      <c r="CR379" s="127"/>
      <c r="CS379" s="127"/>
    </row>
    <row r="380" spans="1:97" ht="12.75" customHeight="1" x14ac:dyDescent="0.25">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c r="CL380" s="127"/>
      <c r="CM380" s="127"/>
      <c r="CN380" s="127"/>
      <c r="CO380" s="127"/>
      <c r="CP380" s="127"/>
      <c r="CQ380" s="127"/>
      <c r="CR380" s="127"/>
      <c r="CS380" s="127"/>
    </row>
    <row r="381" spans="1:97" ht="12.75" customHeight="1" x14ac:dyDescent="0.25">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c r="CL381" s="127"/>
      <c r="CM381" s="127"/>
      <c r="CN381" s="127"/>
      <c r="CO381" s="127"/>
      <c r="CP381" s="127"/>
      <c r="CQ381" s="127"/>
      <c r="CR381" s="127"/>
      <c r="CS381" s="127"/>
    </row>
    <row r="382" spans="1:97" ht="12.75" customHeight="1" x14ac:dyDescent="0.25">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c r="CL382" s="127"/>
      <c r="CM382" s="127"/>
      <c r="CN382" s="127"/>
      <c r="CO382" s="127"/>
      <c r="CP382" s="127"/>
      <c r="CQ382" s="127"/>
      <c r="CR382" s="127"/>
      <c r="CS382" s="127"/>
    </row>
    <row r="383" spans="1:97" ht="12.75" customHeight="1" x14ac:dyDescent="0.25">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c r="CL383" s="127"/>
      <c r="CM383" s="127"/>
      <c r="CN383" s="127"/>
      <c r="CO383" s="127"/>
      <c r="CP383" s="127"/>
      <c r="CQ383" s="127"/>
      <c r="CR383" s="127"/>
      <c r="CS383" s="127"/>
    </row>
    <row r="384" spans="1:97" ht="12.75" customHeight="1" x14ac:dyDescent="0.25">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c r="CL384" s="127"/>
      <c r="CM384" s="127"/>
      <c r="CN384" s="127"/>
      <c r="CO384" s="127"/>
      <c r="CP384" s="127"/>
      <c r="CQ384" s="127"/>
      <c r="CR384" s="127"/>
      <c r="CS384" s="127"/>
    </row>
    <row r="385" spans="1:97" ht="12.75" customHeight="1" x14ac:dyDescent="0.25">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c r="CL385" s="127"/>
      <c r="CM385" s="127"/>
      <c r="CN385" s="127"/>
      <c r="CO385" s="127"/>
      <c r="CP385" s="127"/>
      <c r="CQ385" s="127"/>
      <c r="CR385" s="127"/>
      <c r="CS385" s="127"/>
    </row>
    <row r="386" spans="1:97" ht="12.75" customHeight="1" x14ac:dyDescent="0.25">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c r="CL386" s="127"/>
      <c r="CM386" s="127"/>
      <c r="CN386" s="127"/>
      <c r="CO386" s="127"/>
      <c r="CP386" s="127"/>
      <c r="CQ386" s="127"/>
      <c r="CR386" s="127"/>
      <c r="CS386" s="127"/>
    </row>
    <row r="387" spans="1:97" ht="12.75" customHeight="1" x14ac:dyDescent="0.25">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c r="CL387" s="127"/>
      <c r="CM387" s="127"/>
      <c r="CN387" s="127"/>
      <c r="CO387" s="127"/>
      <c r="CP387" s="127"/>
      <c r="CQ387" s="127"/>
      <c r="CR387" s="127"/>
      <c r="CS387" s="127"/>
    </row>
    <row r="388" spans="1:97" ht="12.75" customHeight="1" x14ac:dyDescent="0.25">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c r="CL388" s="127"/>
      <c r="CM388" s="127"/>
      <c r="CN388" s="127"/>
      <c r="CO388" s="127"/>
      <c r="CP388" s="127"/>
      <c r="CQ388" s="127"/>
      <c r="CR388" s="127"/>
      <c r="CS388" s="127"/>
    </row>
    <row r="389" spans="1:97" ht="12.75" customHeight="1" x14ac:dyDescent="0.25">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c r="CL389" s="127"/>
      <c r="CM389" s="127"/>
      <c r="CN389" s="127"/>
      <c r="CO389" s="127"/>
      <c r="CP389" s="127"/>
      <c r="CQ389" s="127"/>
      <c r="CR389" s="127"/>
      <c r="CS389" s="127"/>
    </row>
    <row r="390" spans="1:97" ht="12.75" customHeight="1" x14ac:dyDescent="0.25">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c r="CL390" s="127"/>
      <c r="CM390" s="127"/>
      <c r="CN390" s="127"/>
      <c r="CO390" s="127"/>
      <c r="CP390" s="127"/>
      <c r="CQ390" s="127"/>
      <c r="CR390" s="127"/>
      <c r="CS390" s="127"/>
    </row>
    <row r="391" spans="1:97" ht="12.75" customHeight="1" x14ac:dyDescent="0.25">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c r="CL391" s="127"/>
      <c r="CM391" s="127"/>
      <c r="CN391" s="127"/>
      <c r="CO391" s="127"/>
      <c r="CP391" s="127"/>
      <c r="CQ391" s="127"/>
      <c r="CR391" s="127"/>
      <c r="CS391" s="127"/>
    </row>
    <row r="392" spans="1:97" ht="12.75" customHeight="1" x14ac:dyDescent="0.25">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c r="CL392" s="127"/>
      <c r="CM392" s="127"/>
      <c r="CN392" s="127"/>
      <c r="CO392" s="127"/>
      <c r="CP392" s="127"/>
      <c r="CQ392" s="127"/>
      <c r="CR392" s="127"/>
      <c r="CS392" s="127"/>
    </row>
    <row r="393" spans="1:97" ht="12.75" customHeight="1" x14ac:dyDescent="0.25">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c r="CL393" s="127"/>
      <c r="CM393" s="127"/>
      <c r="CN393" s="127"/>
      <c r="CO393" s="127"/>
      <c r="CP393" s="127"/>
      <c r="CQ393" s="127"/>
      <c r="CR393" s="127"/>
      <c r="CS393" s="127"/>
    </row>
    <row r="394" spans="1:97" ht="12.75" customHeight="1" x14ac:dyDescent="0.25">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c r="CL394" s="127"/>
      <c r="CM394" s="127"/>
      <c r="CN394" s="127"/>
      <c r="CO394" s="127"/>
      <c r="CP394" s="127"/>
      <c r="CQ394" s="127"/>
      <c r="CR394" s="127"/>
      <c r="CS394" s="127"/>
    </row>
    <row r="395" spans="1:97" ht="12.75" customHeight="1" x14ac:dyDescent="0.25">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c r="CL395" s="127"/>
      <c r="CM395" s="127"/>
      <c r="CN395" s="127"/>
      <c r="CO395" s="127"/>
      <c r="CP395" s="127"/>
      <c r="CQ395" s="127"/>
      <c r="CR395" s="127"/>
      <c r="CS395" s="127"/>
    </row>
    <row r="396" spans="1:97" ht="12.75" customHeight="1" x14ac:dyDescent="0.25">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c r="CL396" s="127"/>
      <c r="CM396" s="127"/>
      <c r="CN396" s="127"/>
      <c r="CO396" s="127"/>
      <c r="CP396" s="127"/>
      <c r="CQ396" s="127"/>
      <c r="CR396" s="127"/>
      <c r="CS396" s="127"/>
    </row>
    <row r="397" spans="1:97" ht="12.75" customHeight="1" x14ac:dyDescent="0.25">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c r="CL397" s="127"/>
      <c r="CM397" s="127"/>
      <c r="CN397" s="127"/>
      <c r="CO397" s="127"/>
      <c r="CP397" s="127"/>
      <c r="CQ397" s="127"/>
      <c r="CR397" s="127"/>
      <c r="CS397" s="127"/>
    </row>
    <row r="398" spans="1:97" ht="12.75" customHeight="1" x14ac:dyDescent="0.25">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c r="CL398" s="127"/>
      <c r="CM398" s="127"/>
      <c r="CN398" s="127"/>
      <c r="CO398" s="127"/>
      <c r="CP398" s="127"/>
      <c r="CQ398" s="127"/>
      <c r="CR398" s="127"/>
      <c r="CS398" s="127"/>
    </row>
    <row r="399" spans="1:97" ht="12.75" customHeight="1" x14ac:dyDescent="0.25">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c r="CL399" s="127"/>
      <c r="CM399" s="127"/>
      <c r="CN399" s="127"/>
      <c r="CO399" s="127"/>
      <c r="CP399" s="127"/>
      <c r="CQ399" s="127"/>
      <c r="CR399" s="127"/>
      <c r="CS399" s="127"/>
    </row>
    <row r="400" spans="1:97" ht="12.75" customHeight="1" x14ac:dyDescent="0.25">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c r="CL400" s="127"/>
      <c r="CM400" s="127"/>
      <c r="CN400" s="127"/>
      <c r="CO400" s="127"/>
      <c r="CP400" s="127"/>
      <c r="CQ400" s="127"/>
      <c r="CR400" s="127"/>
      <c r="CS400" s="127"/>
    </row>
    <row r="401" spans="1:97" ht="12.75" customHeight="1" x14ac:dyDescent="0.25">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c r="CL401" s="127"/>
      <c r="CM401" s="127"/>
      <c r="CN401" s="127"/>
      <c r="CO401" s="127"/>
      <c r="CP401" s="127"/>
      <c r="CQ401" s="127"/>
      <c r="CR401" s="127"/>
      <c r="CS401" s="127"/>
    </row>
    <row r="402" spans="1:97" ht="12.75" customHeight="1" x14ac:dyDescent="0.25">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c r="CL402" s="127"/>
      <c r="CM402" s="127"/>
      <c r="CN402" s="127"/>
      <c r="CO402" s="127"/>
      <c r="CP402" s="127"/>
      <c r="CQ402" s="127"/>
      <c r="CR402" s="127"/>
      <c r="CS402" s="127"/>
    </row>
    <row r="403" spans="1:97" ht="12.75" customHeight="1" x14ac:dyDescent="0.25">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c r="CL403" s="127"/>
      <c r="CM403" s="127"/>
      <c r="CN403" s="127"/>
      <c r="CO403" s="127"/>
      <c r="CP403" s="127"/>
      <c r="CQ403" s="127"/>
      <c r="CR403" s="127"/>
      <c r="CS403" s="127"/>
    </row>
    <row r="404" spans="1:97" ht="12.75" customHeight="1" x14ac:dyDescent="0.25">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c r="CL404" s="127"/>
      <c r="CM404" s="127"/>
      <c r="CN404" s="127"/>
      <c r="CO404" s="127"/>
      <c r="CP404" s="127"/>
      <c r="CQ404" s="127"/>
      <c r="CR404" s="127"/>
      <c r="CS404" s="127"/>
    </row>
    <row r="405" spans="1:97" ht="12.75" customHeight="1" x14ac:dyDescent="0.25">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c r="CL405" s="127"/>
      <c r="CM405" s="127"/>
      <c r="CN405" s="127"/>
      <c r="CO405" s="127"/>
      <c r="CP405" s="127"/>
      <c r="CQ405" s="127"/>
      <c r="CR405" s="127"/>
      <c r="CS405" s="127"/>
    </row>
    <row r="406" spans="1:97" ht="12.75" customHeight="1" x14ac:dyDescent="0.25">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c r="CL406" s="127"/>
      <c r="CM406" s="127"/>
      <c r="CN406" s="127"/>
      <c r="CO406" s="127"/>
      <c r="CP406" s="127"/>
      <c r="CQ406" s="127"/>
      <c r="CR406" s="127"/>
      <c r="CS406" s="127"/>
    </row>
    <row r="407" spans="1:97" ht="12.75" customHeight="1" x14ac:dyDescent="0.25">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c r="CL407" s="127"/>
      <c r="CM407" s="127"/>
      <c r="CN407" s="127"/>
      <c r="CO407" s="127"/>
      <c r="CP407" s="127"/>
      <c r="CQ407" s="127"/>
      <c r="CR407" s="127"/>
      <c r="CS407" s="127"/>
    </row>
    <row r="408" spans="1:97" ht="12.75" customHeight="1" x14ac:dyDescent="0.25">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c r="CL408" s="127"/>
      <c r="CM408" s="127"/>
      <c r="CN408" s="127"/>
      <c r="CO408" s="127"/>
      <c r="CP408" s="127"/>
      <c r="CQ408" s="127"/>
      <c r="CR408" s="127"/>
      <c r="CS408" s="127"/>
    </row>
    <row r="409" spans="1:97" ht="12.75" customHeight="1" x14ac:dyDescent="0.25">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c r="CL409" s="127"/>
      <c r="CM409" s="127"/>
      <c r="CN409" s="127"/>
      <c r="CO409" s="127"/>
      <c r="CP409" s="127"/>
      <c r="CQ409" s="127"/>
      <c r="CR409" s="127"/>
      <c r="CS409" s="127"/>
    </row>
    <row r="410" spans="1:97" ht="12.75" customHeight="1" x14ac:dyDescent="0.25">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c r="CL410" s="127"/>
      <c r="CM410" s="127"/>
      <c r="CN410" s="127"/>
      <c r="CO410" s="127"/>
      <c r="CP410" s="127"/>
      <c r="CQ410" s="127"/>
      <c r="CR410" s="127"/>
      <c r="CS410" s="127"/>
    </row>
    <row r="411" spans="1:97" ht="12.75" customHeight="1" x14ac:dyDescent="0.25">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c r="CL411" s="127"/>
      <c r="CM411" s="127"/>
      <c r="CN411" s="127"/>
      <c r="CO411" s="127"/>
      <c r="CP411" s="127"/>
      <c r="CQ411" s="127"/>
      <c r="CR411" s="127"/>
      <c r="CS411" s="127"/>
    </row>
    <row r="412" spans="1:97" ht="12.75" customHeight="1" x14ac:dyDescent="0.25">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c r="CL412" s="127"/>
      <c r="CM412" s="127"/>
      <c r="CN412" s="127"/>
      <c r="CO412" s="127"/>
      <c r="CP412" s="127"/>
      <c r="CQ412" s="127"/>
      <c r="CR412" s="127"/>
      <c r="CS412" s="127"/>
    </row>
    <row r="413" spans="1:97" ht="12.75" customHeight="1" x14ac:dyDescent="0.25">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c r="CL413" s="127"/>
      <c r="CM413" s="127"/>
      <c r="CN413" s="127"/>
      <c r="CO413" s="127"/>
      <c r="CP413" s="127"/>
      <c r="CQ413" s="127"/>
      <c r="CR413" s="127"/>
      <c r="CS413" s="127"/>
    </row>
    <row r="414" spans="1:97" ht="12.75" customHeight="1" x14ac:dyDescent="0.25">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c r="CL414" s="127"/>
      <c r="CM414" s="127"/>
      <c r="CN414" s="127"/>
      <c r="CO414" s="127"/>
      <c r="CP414" s="127"/>
      <c r="CQ414" s="127"/>
      <c r="CR414" s="127"/>
      <c r="CS414" s="127"/>
    </row>
    <row r="415" spans="1:97" ht="12.75" customHeight="1" x14ac:dyDescent="0.25">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c r="CL415" s="127"/>
      <c r="CM415" s="127"/>
      <c r="CN415" s="127"/>
      <c r="CO415" s="127"/>
      <c r="CP415" s="127"/>
      <c r="CQ415" s="127"/>
      <c r="CR415" s="127"/>
      <c r="CS415" s="127"/>
    </row>
    <row r="416" spans="1:97" ht="12.75" customHeight="1" x14ac:dyDescent="0.25">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c r="CL416" s="127"/>
      <c r="CM416" s="127"/>
      <c r="CN416" s="127"/>
      <c r="CO416" s="127"/>
      <c r="CP416" s="127"/>
      <c r="CQ416" s="127"/>
      <c r="CR416" s="127"/>
      <c r="CS416" s="127"/>
    </row>
    <row r="417" spans="1:97" ht="12.75" customHeight="1" x14ac:dyDescent="0.25">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c r="CL417" s="127"/>
      <c r="CM417" s="127"/>
      <c r="CN417" s="127"/>
      <c r="CO417" s="127"/>
      <c r="CP417" s="127"/>
      <c r="CQ417" s="127"/>
      <c r="CR417" s="127"/>
      <c r="CS417" s="127"/>
    </row>
    <row r="418" spans="1:97" ht="12.75" customHeight="1" x14ac:dyDescent="0.25">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c r="CL418" s="127"/>
      <c r="CM418" s="127"/>
      <c r="CN418" s="127"/>
      <c r="CO418" s="127"/>
      <c r="CP418" s="127"/>
      <c r="CQ418" s="127"/>
      <c r="CR418" s="127"/>
      <c r="CS418" s="127"/>
    </row>
    <row r="419" spans="1:97" ht="12.75" customHeight="1" x14ac:dyDescent="0.25">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c r="CL419" s="127"/>
      <c r="CM419" s="127"/>
      <c r="CN419" s="127"/>
      <c r="CO419" s="127"/>
      <c r="CP419" s="127"/>
      <c r="CQ419" s="127"/>
      <c r="CR419" s="127"/>
      <c r="CS419" s="127"/>
    </row>
    <row r="420" spans="1:97" ht="12.75" customHeight="1" x14ac:dyDescent="0.25">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c r="CL420" s="127"/>
      <c r="CM420" s="127"/>
      <c r="CN420" s="127"/>
      <c r="CO420" s="127"/>
      <c r="CP420" s="127"/>
      <c r="CQ420" s="127"/>
      <c r="CR420" s="127"/>
      <c r="CS420" s="127"/>
    </row>
    <row r="421" spans="1:97" ht="12.75" customHeight="1" x14ac:dyDescent="0.25">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c r="CL421" s="127"/>
      <c r="CM421" s="127"/>
      <c r="CN421" s="127"/>
      <c r="CO421" s="127"/>
      <c r="CP421" s="127"/>
      <c r="CQ421" s="127"/>
      <c r="CR421" s="127"/>
      <c r="CS421" s="127"/>
    </row>
    <row r="422" spans="1:97" ht="12.75" customHeight="1" x14ac:dyDescent="0.25">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c r="CL422" s="127"/>
      <c r="CM422" s="127"/>
      <c r="CN422" s="127"/>
      <c r="CO422" s="127"/>
      <c r="CP422" s="127"/>
      <c r="CQ422" s="127"/>
      <c r="CR422" s="127"/>
      <c r="CS422" s="127"/>
    </row>
    <row r="423" spans="1:97" ht="12.75" customHeight="1" x14ac:dyDescent="0.25">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c r="CL423" s="127"/>
      <c r="CM423" s="127"/>
      <c r="CN423" s="127"/>
      <c r="CO423" s="127"/>
      <c r="CP423" s="127"/>
      <c r="CQ423" s="127"/>
      <c r="CR423" s="127"/>
      <c r="CS423" s="127"/>
    </row>
    <row r="424" spans="1:97" ht="12.75" customHeight="1" x14ac:dyDescent="0.25">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c r="CL424" s="127"/>
      <c r="CM424" s="127"/>
      <c r="CN424" s="127"/>
      <c r="CO424" s="127"/>
      <c r="CP424" s="127"/>
      <c r="CQ424" s="127"/>
      <c r="CR424" s="127"/>
      <c r="CS424" s="127"/>
    </row>
    <row r="425" spans="1:97" ht="12.75" customHeight="1" x14ac:dyDescent="0.25">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c r="CL425" s="127"/>
      <c r="CM425" s="127"/>
      <c r="CN425" s="127"/>
      <c r="CO425" s="127"/>
      <c r="CP425" s="127"/>
      <c r="CQ425" s="127"/>
      <c r="CR425" s="127"/>
      <c r="CS425" s="127"/>
    </row>
    <row r="426" spans="1:97" ht="12.75" customHeight="1" x14ac:dyDescent="0.25">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c r="CL426" s="127"/>
      <c r="CM426" s="127"/>
      <c r="CN426" s="127"/>
      <c r="CO426" s="127"/>
      <c r="CP426" s="127"/>
      <c r="CQ426" s="127"/>
      <c r="CR426" s="127"/>
      <c r="CS426" s="127"/>
    </row>
    <row r="427" spans="1:97" ht="12.75" customHeight="1" x14ac:dyDescent="0.25">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c r="CL427" s="127"/>
      <c r="CM427" s="127"/>
      <c r="CN427" s="127"/>
      <c r="CO427" s="127"/>
      <c r="CP427" s="127"/>
      <c r="CQ427" s="127"/>
      <c r="CR427" s="127"/>
      <c r="CS427" s="127"/>
    </row>
    <row r="428" spans="1:97" ht="12.75" customHeight="1" x14ac:dyDescent="0.25">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c r="CL428" s="127"/>
      <c r="CM428" s="127"/>
      <c r="CN428" s="127"/>
      <c r="CO428" s="127"/>
      <c r="CP428" s="127"/>
      <c r="CQ428" s="127"/>
      <c r="CR428" s="127"/>
      <c r="CS428" s="127"/>
    </row>
    <row r="429" spans="1:97" ht="12.75" customHeight="1" x14ac:dyDescent="0.25">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c r="CL429" s="127"/>
      <c r="CM429" s="127"/>
      <c r="CN429" s="127"/>
      <c r="CO429" s="127"/>
      <c r="CP429" s="127"/>
      <c r="CQ429" s="127"/>
      <c r="CR429" s="127"/>
      <c r="CS429" s="127"/>
    </row>
    <row r="430" spans="1:97" ht="12.75" customHeight="1" x14ac:dyDescent="0.25">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c r="CL430" s="127"/>
      <c r="CM430" s="127"/>
      <c r="CN430" s="127"/>
      <c r="CO430" s="127"/>
      <c r="CP430" s="127"/>
      <c r="CQ430" s="127"/>
      <c r="CR430" s="127"/>
      <c r="CS430" s="127"/>
    </row>
    <row r="431" spans="1:97" ht="12.75" customHeight="1" x14ac:dyDescent="0.25">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c r="CL431" s="127"/>
      <c r="CM431" s="127"/>
      <c r="CN431" s="127"/>
      <c r="CO431" s="127"/>
      <c r="CP431" s="127"/>
      <c r="CQ431" s="127"/>
      <c r="CR431" s="127"/>
      <c r="CS431" s="127"/>
    </row>
    <row r="432" spans="1:97" ht="12.75" customHeight="1" x14ac:dyDescent="0.25">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c r="CL432" s="127"/>
      <c r="CM432" s="127"/>
      <c r="CN432" s="127"/>
      <c r="CO432" s="127"/>
      <c r="CP432" s="127"/>
      <c r="CQ432" s="127"/>
      <c r="CR432" s="127"/>
      <c r="CS432" s="127"/>
    </row>
    <row r="433" spans="1:97" ht="12.75" customHeight="1" x14ac:dyDescent="0.25">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c r="CL433" s="127"/>
      <c r="CM433" s="127"/>
      <c r="CN433" s="127"/>
      <c r="CO433" s="127"/>
      <c r="CP433" s="127"/>
      <c r="CQ433" s="127"/>
      <c r="CR433" s="127"/>
      <c r="CS433" s="127"/>
    </row>
    <row r="434" spans="1:97" ht="12.75" customHeight="1" x14ac:dyDescent="0.25">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c r="CL434" s="127"/>
      <c r="CM434" s="127"/>
      <c r="CN434" s="127"/>
      <c r="CO434" s="127"/>
      <c r="CP434" s="127"/>
      <c r="CQ434" s="127"/>
      <c r="CR434" s="127"/>
      <c r="CS434" s="127"/>
    </row>
    <row r="435" spans="1:97" ht="12.75" customHeight="1" x14ac:dyDescent="0.25">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c r="CL435" s="127"/>
      <c r="CM435" s="127"/>
      <c r="CN435" s="127"/>
      <c r="CO435" s="127"/>
      <c r="CP435" s="127"/>
      <c r="CQ435" s="127"/>
      <c r="CR435" s="127"/>
      <c r="CS435" s="127"/>
    </row>
    <row r="436" spans="1:97" ht="12.75" customHeight="1" x14ac:dyDescent="0.25">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c r="CL436" s="127"/>
      <c r="CM436" s="127"/>
      <c r="CN436" s="127"/>
      <c r="CO436" s="127"/>
      <c r="CP436" s="127"/>
      <c r="CQ436" s="127"/>
      <c r="CR436" s="127"/>
      <c r="CS436" s="127"/>
    </row>
    <row r="437" spans="1:97" ht="12.75" customHeight="1" x14ac:dyDescent="0.25">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c r="CL437" s="127"/>
      <c r="CM437" s="127"/>
      <c r="CN437" s="127"/>
      <c r="CO437" s="127"/>
      <c r="CP437" s="127"/>
      <c r="CQ437" s="127"/>
      <c r="CR437" s="127"/>
      <c r="CS437" s="127"/>
    </row>
    <row r="438" spans="1:97" ht="12.75" customHeight="1" x14ac:dyDescent="0.25">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c r="CL438" s="127"/>
      <c r="CM438" s="127"/>
      <c r="CN438" s="127"/>
      <c r="CO438" s="127"/>
      <c r="CP438" s="127"/>
      <c r="CQ438" s="127"/>
      <c r="CR438" s="127"/>
      <c r="CS438" s="127"/>
    </row>
    <row r="439" spans="1:97" ht="12.75" customHeight="1" x14ac:dyDescent="0.25">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c r="CL439" s="127"/>
      <c r="CM439" s="127"/>
      <c r="CN439" s="127"/>
      <c r="CO439" s="127"/>
      <c r="CP439" s="127"/>
      <c r="CQ439" s="127"/>
      <c r="CR439" s="127"/>
      <c r="CS439" s="127"/>
    </row>
    <row r="440" spans="1:97" ht="12.75" customHeight="1" x14ac:dyDescent="0.25">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c r="CL440" s="127"/>
      <c r="CM440" s="127"/>
      <c r="CN440" s="127"/>
      <c r="CO440" s="127"/>
      <c r="CP440" s="127"/>
      <c r="CQ440" s="127"/>
      <c r="CR440" s="127"/>
      <c r="CS440" s="127"/>
    </row>
    <row r="441" spans="1:97" ht="12.75" customHeight="1" x14ac:dyDescent="0.25">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c r="CL441" s="127"/>
      <c r="CM441" s="127"/>
      <c r="CN441" s="127"/>
      <c r="CO441" s="127"/>
      <c r="CP441" s="127"/>
      <c r="CQ441" s="127"/>
      <c r="CR441" s="127"/>
      <c r="CS441" s="127"/>
    </row>
    <row r="442" spans="1:97" ht="12.75" customHeight="1" x14ac:dyDescent="0.25">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c r="CL442" s="127"/>
      <c r="CM442" s="127"/>
      <c r="CN442" s="127"/>
      <c r="CO442" s="127"/>
      <c r="CP442" s="127"/>
      <c r="CQ442" s="127"/>
      <c r="CR442" s="127"/>
      <c r="CS442" s="127"/>
    </row>
    <row r="443" spans="1:97" ht="12.75" customHeight="1" x14ac:dyDescent="0.25">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c r="CL443" s="127"/>
      <c r="CM443" s="127"/>
      <c r="CN443" s="127"/>
      <c r="CO443" s="127"/>
      <c r="CP443" s="127"/>
      <c r="CQ443" s="127"/>
      <c r="CR443" s="127"/>
      <c r="CS443" s="127"/>
    </row>
    <row r="444" spans="1:97" ht="12.75" customHeight="1" x14ac:dyDescent="0.25">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c r="CL444" s="127"/>
      <c r="CM444" s="127"/>
      <c r="CN444" s="127"/>
      <c r="CO444" s="127"/>
      <c r="CP444" s="127"/>
      <c r="CQ444" s="127"/>
      <c r="CR444" s="127"/>
      <c r="CS444" s="127"/>
    </row>
    <row r="445" spans="1:97" ht="12.75" customHeight="1" x14ac:dyDescent="0.25">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c r="CL445" s="127"/>
      <c r="CM445" s="127"/>
      <c r="CN445" s="127"/>
      <c r="CO445" s="127"/>
      <c r="CP445" s="127"/>
      <c r="CQ445" s="127"/>
      <c r="CR445" s="127"/>
      <c r="CS445" s="127"/>
    </row>
    <row r="446" spans="1:97" ht="12.75" customHeight="1" x14ac:dyDescent="0.25">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c r="CL446" s="127"/>
      <c r="CM446" s="127"/>
      <c r="CN446" s="127"/>
      <c r="CO446" s="127"/>
      <c r="CP446" s="127"/>
      <c r="CQ446" s="127"/>
      <c r="CR446" s="127"/>
      <c r="CS446" s="127"/>
    </row>
    <row r="447" spans="1:97" ht="12.75" customHeight="1" x14ac:dyDescent="0.25">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c r="CL447" s="127"/>
      <c r="CM447" s="127"/>
      <c r="CN447" s="127"/>
      <c r="CO447" s="127"/>
      <c r="CP447" s="127"/>
      <c r="CQ447" s="127"/>
      <c r="CR447" s="127"/>
      <c r="CS447" s="127"/>
    </row>
    <row r="448" spans="1:97" ht="12.75" customHeight="1" x14ac:dyDescent="0.25">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c r="CL448" s="127"/>
      <c r="CM448" s="127"/>
      <c r="CN448" s="127"/>
      <c r="CO448" s="127"/>
      <c r="CP448" s="127"/>
      <c r="CQ448" s="127"/>
      <c r="CR448" s="127"/>
      <c r="CS448" s="127"/>
    </row>
    <row r="449" spans="1:97" ht="12.75" customHeight="1" x14ac:dyDescent="0.25">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c r="CL449" s="127"/>
      <c r="CM449" s="127"/>
      <c r="CN449" s="127"/>
      <c r="CO449" s="127"/>
      <c r="CP449" s="127"/>
      <c r="CQ449" s="127"/>
      <c r="CR449" s="127"/>
      <c r="CS449" s="127"/>
    </row>
    <row r="450" spans="1:97" ht="12.75" customHeight="1" x14ac:dyDescent="0.25">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c r="CL450" s="127"/>
      <c r="CM450" s="127"/>
      <c r="CN450" s="127"/>
      <c r="CO450" s="127"/>
      <c r="CP450" s="127"/>
      <c r="CQ450" s="127"/>
      <c r="CR450" s="127"/>
      <c r="CS450" s="127"/>
    </row>
    <row r="451" spans="1:97" ht="12.75" customHeight="1" x14ac:dyDescent="0.25">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c r="CL451" s="127"/>
      <c r="CM451" s="127"/>
      <c r="CN451" s="127"/>
      <c r="CO451" s="127"/>
      <c r="CP451" s="127"/>
      <c r="CQ451" s="127"/>
      <c r="CR451" s="127"/>
      <c r="CS451" s="127"/>
    </row>
    <row r="452" spans="1:97" ht="12.75" customHeight="1" x14ac:dyDescent="0.25">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c r="CL452" s="127"/>
      <c r="CM452" s="127"/>
      <c r="CN452" s="127"/>
      <c r="CO452" s="127"/>
      <c r="CP452" s="127"/>
      <c r="CQ452" s="127"/>
      <c r="CR452" s="127"/>
      <c r="CS452" s="127"/>
    </row>
    <row r="453" spans="1:97" ht="12.75" customHeight="1" x14ac:dyDescent="0.25">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c r="CL453" s="127"/>
      <c r="CM453" s="127"/>
      <c r="CN453" s="127"/>
      <c r="CO453" s="127"/>
      <c r="CP453" s="127"/>
      <c r="CQ453" s="127"/>
      <c r="CR453" s="127"/>
      <c r="CS453" s="127"/>
    </row>
    <row r="454" spans="1:97" ht="12.75" customHeight="1" x14ac:dyDescent="0.25">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c r="CL454" s="127"/>
      <c r="CM454" s="127"/>
      <c r="CN454" s="127"/>
      <c r="CO454" s="127"/>
      <c r="CP454" s="127"/>
      <c r="CQ454" s="127"/>
      <c r="CR454" s="127"/>
      <c r="CS454" s="127"/>
    </row>
    <row r="455" spans="1:97" ht="12.75" customHeight="1" x14ac:dyDescent="0.25">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c r="CL455" s="127"/>
      <c r="CM455" s="127"/>
      <c r="CN455" s="127"/>
      <c r="CO455" s="127"/>
      <c r="CP455" s="127"/>
      <c r="CQ455" s="127"/>
      <c r="CR455" s="127"/>
      <c r="CS455" s="127"/>
    </row>
    <row r="456" spans="1:97" ht="12.75" customHeight="1" x14ac:dyDescent="0.25">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c r="CL456" s="127"/>
      <c r="CM456" s="127"/>
      <c r="CN456" s="127"/>
      <c r="CO456" s="127"/>
      <c r="CP456" s="127"/>
      <c r="CQ456" s="127"/>
      <c r="CR456" s="127"/>
      <c r="CS456" s="127"/>
    </row>
    <row r="457" spans="1:97" ht="12.75" customHeight="1" x14ac:dyDescent="0.25">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c r="CL457" s="127"/>
      <c r="CM457" s="127"/>
      <c r="CN457" s="127"/>
      <c r="CO457" s="127"/>
      <c r="CP457" s="127"/>
      <c r="CQ457" s="127"/>
      <c r="CR457" s="127"/>
      <c r="CS457" s="127"/>
    </row>
    <row r="458" spans="1:97" ht="12.75" customHeight="1" x14ac:dyDescent="0.25">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c r="CL458" s="127"/>
      <c r="CM458" s="127"/>
      <c r="CN458" s="127"/>
      <c r="CO458" s="127"/>
      <c r="CP458" s="127"/>
      <c r="CQ458" s="127"/>
      <c r="CR458" s="127"/>
      <c r="CS458" s="127"/>
    </row>
    <row r="459" spans="1:97" ht="12.75" customHeight="1" x14ac:dyDescent="0.25">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c r="CL459" s="127"/>
      <c r="CM459" s="127"/>
      <c r="CN459" s="127"/>
      <c r="CO459" s="127"/>
      <c r="CP459" s="127"/>
      <c r="CQ459" s="127"/>
      <c r="CR459" s="127"/>
      <c r="CS459" s="127"/>
    </row>
    <row r="460" spans="1:97" ht="12.75" customHeight="1" x14ac:dyDescent="0.25">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c r="CL460" s="127"/>
      <c r="CM460" s="127"/>
      <c r="CN460" s="127"/>
      <c r="CO460" s="127"/>
      <c r="CP460" s="127"/>
      <c r="CQ460" s="127"/>
      <c r="CR460" s="127"/>
      <c r="CS460" s="127"/>
    </row>
    <row r="461" spans="1:97" ht="12.75" customHeight="1" x14ac:dyDescent="0.25">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c r="CL461" s="127"/>
      <c r="CM461" s="127"/>
      <c r="CN461" s="127"/>
      <c r="CO461" s="127"/>
      <c r="CP461" s="127"/>
      <c r="CQ461" s="127"/>
      <c r="CR461" s="127"/>
      <c r="CS461" s="127"/>
    </row>
    <row r="462" spans="1:97" ht="12.75" customHeight="1" x14ac:dyDescent="0.25">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c r="CL462" s="127"/>
      <c r="CM462" s="127"/>
      <c r="CN462" s="127"/>
      <c r="CO462" s="127"/>
      <c r="CP462" s="127"/>
      <c r="CQ462" s="127"/>
      <c r="CR462" s="127"/>
      <c r="CS462" s="127"/>
    </row>
    <row r="463" spans="1:97" ht="12.75" customHeight="1" x14ac:dyDescent="0.25">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c r="CL463" s="127"/>
      <c r="CM463" s="127"/>
      <c r="CN463" s="127"/>
      <c r="CO463" s="127"/>
      <c r="CP463" s="127"/>
      <c r="CQ463" s="127"/>
      <c r="CR463" s="127"/>
      <c r="CS463" s="127"/>
    </row>
    <row r="464" spans="1:97" ht="12.75" customHeight="1" x14ac:dyDescent="0.25">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c r="CL464" s="127"/>
      <c r="CM464" s="127"/>
      <c r="CN464" s="127"/>
      <c r="CO464" s="127"/>
      <c r="CP464" s="127"/>
      <c r="CQ464" s="127"/>
      <c r="CR464" s="127"/>
      <c r="CS464" s="127"/>
    </row>
    <row r="465" spans="1:97" ht="12.75" customHeight="1" x14ac:dyDescent="0.25">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c r="CL465" s="127"/>
      <c r="CM465" s="127"/>
      <c r="CN465" s="127"/>
      <c r="CO465" s="127"/>
      <c r="CP465" s="127"/>
      <c r="CQ465" s="127"/>
      <c r="CR465" s="127"/>
      <c r="CS465" s="127"/>
    </row>
    <row r="466" spans="1:97" ht="12.75" customHeight="1" x14ac:dyDescent="0.25">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c r="CL466" s="127"/>
      <c r="CM466" s="127"/>
      <c r="CN466" s="127"/>
      <c r="CO466" s="127"/>
      <c r="CP466" s="127"/>
      <c r="CQ466" s="127"/>
      <c r="CR466" s="127"/>
      <c r="CS466" s="127"/>
    </row>
    <row r="467" spans="1:97" ht="12.75" customHeight="1" x14ac:dyDescent="0.25">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c r="CL467" s="127"/>
      <c r="CM467" s="127"/>
      <c r="CN467" s="127"/>
      <c r="CO467" s="127"/>
      <c r="CP467" s="127"/>
      <c r="CQ467" s="127"/>
      <c r="CR467" s="127"/>
      <c r="CS467" s="127"/>
    </row>
    <row r="468" spans="1:97" ht="12.75" customHeight="1" x14ac:dyDescent="0.25">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c r="CL468" s="127"/>
      <c r="CM468" s="127"/>
      <c r="CN468" s="127"/>
      <c r="CO468" s="127"/>
      <c r="CP468" s="127"/>
      <c r="CQ468" s="127"/>
      <c r="CR468" s="127"/>
      <c r="CS468" s="127"/>
    </row>
    <row r="469" spans="1:97" ht="12.75" customHeight="1" x14ac:dyDescent="0.25">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c r="CL469" s="127"/>
      <c r="CM469" s="127"/>
      <c r="CN469" s="127"/>
      <c r="CO469" s="127"/>
      <c r="CP469" s="127"/>
      <c r="CQ469" s="127"/>
      <c r="CR469" s="127"/>
      <c r="CS469" s="127"/>
    </row>
    <row r="470" spans="1:97" ht="12.75" customHeight="1" x14ac:dyDescent="0.25">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c r="CL470" s="127"/>
      <c r="CM470" s="127"/>
      <c r="CN470" s="127"/>
      <c r="CO470" s="127"/>
      <c r="CP470" s="127"/>
      <c r="CQ470" s="127"/>
      <c r="CR470" s="127"/>
      <c r="CS470" s="127"/>
    </row>
    <row r="471" spans="1:97" ht="12.75" customHeight="1" x14ac:dyDescent="0.25">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c r="CL471" s="127"/>
      <c r="CM471" s="127"/>
      <c r="CN471" s="127"/>
      <c r="CO471" s="127"/>
      <c r="CP471" s="127"/>
      <c r="CQ471" s="127"/>
      <c r="CR471" s="127"/>
      <c r="CS471" s="127"/>
    </row>
    <row r="472" spans="1:97" ht="12.75" customHeight="1" x14ac:dyDescent="0.25">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c r="CL472" s="127"/>
      <c r="CM472" s="127"/>
      <c r="CN472" s="127"/>
      <c r="CO472" s="127"/>
      <c r="CP472" s="127"/>
      <c r="CQ472" s="127"/>
      <c r="CR472" s="127"/>
      <c r="CS472" s="127"/>
    </row>
    <row r="473" spans="1:97" ht="12.75" customHeight="1" x14ac:dyDescent="0.25">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c r="CL473" s="127"/>
      <c r="CM473" s="127"/>
      <c r="CN473" s="127"/>
      <c r="CO473" s="127"/>
      <c r="CP473" s="127"/>
      <c r="CQ473" s="127"/>
      <c r="CR473" s="127"/>
      <c r="CS473" s="127"/>
    </row>
    <row r="474" spans="1:97" ht="12.75" customHeight="1" x14ac:dyDescent="0.25">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c r="CL474" s="127"/>
      <c r="CM474" s="127"/>
      <c r="CN474" s="127"/>
      <c r="CO474" s="127"/>
      <c r="CP474" s="127"/>
      <c r="CQ474" s="127"/>
      <c r="CR474" s="127"/>
      <c r="CS474" s="127"/>
    </row>
    <row r="475" spans="1:97" ht="12.75" customHeight="1" x14ac:dyDescent="0.25">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c r="CL475" s="127"/>
      <c r="CM475" s="127"/>
      <c r="CN475" s="127"/>
      <c r="CO475" s="127"/>
      <c r="CP475" s="127"/>
      <c r="CQ475" s="127"/>
      <c r="CR475" s="127"/>
      <c r="CS475" s="127"/>
    </row>
    <row r="476" spans="1:97" ht="12.75" customHeight="1" x14ac:dyDescent="0.25">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c r="CL476" s="127"/>
      <c r="CM476" s="127"/>
      <c r="CN476" s="127"/>
      <c r="CO476" s="127"/>
      <c r="CP476" s="127"/>
      <c r="CQ476" s="127"/>
      <c r="CR476" s="127"/>
      <c r="CS476" s="127"/>
    </row>
    <row r="477" spans="1:97" ht="12.75" customHeight="1" x14ac:dyDescent="0.25">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c r="CL477" s="127"/>
      <c r="CM477" s="127"/>
      <c r="CN477" s="127"/>
      <c r="CO477" s="127"/>
      <c r="CP477" s="127"/>
      <c r="CQ477" s="127"/>
      <c r="CR477" s="127"/>
      <c r="CS477" s="127"/>
    </row>
    <row r="478" spans="1:97" ht="12.75" customHeight="1" x14ac:dyDescent="0.25">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c r="CL478" s="127"/>
      <c r="CM478" s="127"/>
      <c r="CN478" s="127"/>
      <c r="CO478" s="127"/>
      <c r="CP478" s="127"/>
      <c r="CQ478" s="127"/>
      <c r="CR478" s="127"/>
      <c r="CS478" s="127"/>
    </row>
    <row r="479" spans="1:97" ht="12.75" customHeight="1" x14ac:dyDescent="0.25">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c r="CL479" s="127"/>
      <c r="CM479" s="127"/>
      <c r="CN479" s="127"/>
      <c r="CO479" s="127"/>
      <c r="CP479" s="127"/>
      <c r="CQ479" s="127"/>
      <c r="CR479" s="127"/>
      <c r="CS479" s="127"/>
    </row>
    <row r="480" spans="1:97" ht="12.75" customHeight="1" x14ac:dyDescent="0.25">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c r="CL480" s="127"/>
      <c r="CM480" s="127"/>
      <c r="CN480" s="127"/>
      <c r="CO480" s="127"/>
      <c r="CP480" s="127"/>
      <c r="CQ480" s="127"/>
      <c r="CR480" s="127"/>
      <c r="CS480" s="127"/>
    </row>
    <row r="481" spans="1:97" ht="12.75" customHeight="1" x14ac:dyDescent="0.25">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c r="CL481" s="127"/>
      <c r="CM481" s="127"/>
      <c r="CN481" s="127"/>
      <c r="CO481" s="127"/>
      <c r="CP481" s="127"/>
      <c r="CQ481" s="127"/>
      <c r="CR481" s="127"/>
      <c r="CS481" s="127"/>
    </row>
    <row r="482" spans="1:97" ht="12.75" customHeight="1" x14ac:dyDescent="0.25">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c r="CL482" s="127"/>
      <c r="CM482" s="127"/>
      <c r="CN482" s="127"/>
      <c r="CO482" s="127"/>
      <c r="CP482" s="127"/>
      <c r="CQ482" s="127"/>
      <c r="CR482" s="127"/>
      <c r="CS482" s="127"/>
    </row>
    <row r="483" spans="1:97" ht="12.75" customHeight="1" x14ac:dyDescent="0.25">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c r="CL483" s="127"/>
      <c r="CM483" s="127"/>
      <c r="CN483" s="127"/>
      <c r="CO483" s="127"/>
      <c r="CP483" s="127"/>
      <c r="CQ483" s="127"/>
      <c r="CR483" s="127"/>
      <c r="CS483" s="127"/>
    </row>
    <row r="484" spans="1:97" ht="12.75" customHeight="1" x14ac:dyDescent="0.25">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c r="CL484" s="127"/>
      <c r="CM484" s="127"/>
      <c r="CN484" s="127"/>
      <c r="CO484" s="127"/>
      <c r="CP484" s="127"/>
      <c r="CQ484" s="127"/>
      <c r="CR484" s="127"/>
      <c r="CS484" s="127"/>
    </row>
    <row r="485" spans="1:97" ht="12.75" customHeight="1" x14ac:dyDescent="0.25">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c r="CL485" s="127"/>
      <c r="CM485" s="127"/>
      <c r="CN485" s="127"/>
      <c r="CO485" s="127"/>
      <c r="CP485" s="127"/>
      <c r="CQ485" s="127"/>
      <c r="CR485" s="127"/>
      <c r="CS485" s="127"/>
    </row>
    <row r="486" spans="1:97" ht="12.75" customHeight="1" x14ac:dyDescent="0.25">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c r="CL486" s="127"/>
      <c r="CM486" s="127"/>
      <c r="CN486" s="127"/>
      <c r="CO486" s="127"/>
      <c r="CP486" s="127"/>
      <c r="CQ486" s="127"/>
      <c r="CR486" s="127"/>
      <c r="CS486" s="127"/>
    </row>
    <row r="487" spans="1:97" ht="12.75" customHeight="1" x14ac:dyDescent="0.25">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c r="CL487" s="127"/>
      <c r="CM487" s="127"/>
      <c r="CN487" s="127"/>
      <c r="CO487" s="127"/>
      <c r="CP487" s="127"/>
      <c r="CQ487" s="127"/>
      <c r="CR487" s="127"/>
      <c r="CS487" s="127"/>
    </row>
    <row r="488" spans="1:97" ht="12.75" customHeight="1" x14ac:dyDescent="0.25">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c r="CL488" s="127"/>
      <c r="CM488" s="127"/>
      <c r="CN488" s="127"/>
      <c r="CO488" s="127"/>
      <c r="CP488" s="127"/>
      <c r="CQ488" s="127"/>
      <c r="CR488" s="127"/>
      <c r="CS488" s="127"/>
    </row>
    <row r="489" spans="1:97" ht="12.75" customHeight="1" x14ac:dyDescent="0.25">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c r="CL489" s="127"/>
      <c r="CM489" s="127"/>
      <c r="CN489" s="127"/>
      <c r="CO489" s="127"/>
      <c r="CP489" s="127"/>
      <c r="CQ489" s="127"/>
      <c r="CR489" s="127"/>
      <c r="CS489" s="127"/>
    </row>
    <row r="490" spans="1:97" ht="12.75" customHeight="1" x14ac:dyDescent="0.25">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c r="CL490" s="127"/>
      <c r="CM490" s="127"/>
      <c r="CN490" s="127"/>
      <c r="CO490" s="127"/>
      <c r="CP490" s="127"/>
      <c r="CQ490" s="127"/>
      <c r="CR490" s="127"/>
      <c r="CS490" s="127"/>
    </row>
    <row r="491" spans="1:97" ht="12.75" customHeight="1" x14ac:dyDescent="0.25">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c r="CL491" s="127"/>
      <c r="CM491" s="127"/>
      <c r="CN491" s="127"/>
      <c r="CO491" s="127"/>
      <c r="CP491" s="127"/>
      <c r="CQ491" s="127"/>
      <c r="CR491" s="127"/>
      <c r="CS491" s="127"/>
    </row>
    <row r="492" spans="1:97" ht="12.75" customHeight="1" x14ac:dyDescent="0.25">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c r="CL492" s="127"/>
      <c r="CM492" s="127"/>
      <c r="CN492" s="127"/>
      <c r="CO492" s="127"/>
      <c r="CP492" s="127"/>
      <c r="CQ492" s="127"/>
      <c r="CR492" s="127"/>
      <c r="CS492" s="127"/>
    </row>
    <row r="493" spans="1:97" ht="12.75" customHeight="1" x14ac:dyDescent="0.25">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c r="CL493" s="127"/>
      <c r="CM493" s="127"/>
      <c r="CN493" s="127"/>
      <c r="CO493" s="127"/>
      <c r="CP493" s="127"/>
      <c r="CQ493" s="127"/>
      <c r="CR493" s="127"/>
      <c r="CS493" s="127"/>
    </row>
    <row r="494" spans="1:97" ht="12.75" customHeight="1" x14ac:dyDescent="0.25">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c r="CL494" s="127"/>
      <c r="CM494" s="127"/>
      <c r="CN494" s="127"/>
      <c r="CO494" s="127"/>
      <c r="CP494" s="127"/>
      <c r="CQ494" s="127"/>
      <c r="CR494" s="127"/>
      <c r="CS494" s="127"/>
    </row>
    <row r="495" spans="1:97" ht="12.75" customHeight="1" x14ac:dyDescent="0.25">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c r="CL495" s="127"/>
      <c r="CM495" s="127"/>
      <c r="CN495" s="127"/>
      <c r="CO495" s="127"/>
      <c r="CP495" s="127"/>
      <c r="CQ495" s="127"/>
      <c r="CR495" s="127"/>
      <c r="CS495" s="127"/>
    </row>
    <row r="496" spans="1:97" ht="12.75" customHeight="1" x14ac:dyDescent="0.25">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c r="CL496" s="127"/>
      <c r="CM496" s="127"/>
      <c r="CN496" s="127"/>
      <c r="CO496" s="127"/>
      <c r="CP496" s="127"/>
      <c r="CQ496" s="127"/>
      <c r="CR496" s="127"/>
      <c r="CS496" s="127"/>
    </row>
    <row r="497" spans="1:97" ht="12.75" customHeight="1" x14ac:dyDescent="0.25">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c r="CL497" s="127"/>
      <c r="CM497" s="127"/>
      <c r="CN497" s="127"/>
      <c r="CO497" s="127"/>
      <c r="CP497" s="127"/>
      <c r="CQ497" s="127"/>
      <c r="CR497" s="127"/>
      <c r="CS497" s="127"/>
    </row>
    <row r="498" spans="1:97" ht="12.75" customHeight="1" x14ac:dyDescent="0.25">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c r="CL498" s="127"/>
      <c r="CM498" s="127"/>
      <c r="CN498" s="127"/>
      <c r="CO498" s="127"/>
      <c r="CP498" s="127"/>
      <c r="CQ498" s="127"/>
      <c r="CR498" s="127"/>
      <c r="CS498" s="127"/>
    </row>
    <row r="499" spans="1:97" ht="12.75" customHeight="1" x14ac:dyDescent="0.25">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c r="CL499" s="127"/>
      <c r="CM499" s="127"/>
      <c r="CN499" s="127"/>
      <c r="CO499" s="127"/>
      <c r="CP499" s="127"/>
      <c r="CQ499" s="127"/>
      <c r="CR499" s="127"/>
      <c r="CS499" s="127"/>
    </row>
    <row r="500" spans="1:97" ht="12.75" customHeight="1" x14ac:dyDescent="0.25">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c r="CL500" s="127"/>
      <c r="CM500" s="127"/>
      <c r="CN500" s="127"/>
      <c r="CO500" s="127"/>
      <c r="CP500" s="127"/>
      <c r="CQ500" s="127"/>
      <c r="CR500" s="127"/>
      <c r="CS500" s="127"/>
    </row>
    <row r="501" spans="1:97" ht="12.75" customHeight="1" x14ac:dyDescent="0.25">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c r="CL501" s="127"/>
      <c r="CM501" s="127"/>
      <c r="CN501" s="127"/>
      <c r="CO501" s="127"/>
      <c r="CP501" s="127"/>
      <c r="CQ501" s="127"/>
      <c r="CR501" s="127"/>
      <c r="CS501" s="127"/>
    </row>
    <row r="502" spans="1:97" ht="12.75" customHeight="1" x14ac:dyDescent="0.25">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c r="CL502" s="127"/>
      <c r="CM502" s="127"/>
      <c r="CN502" s="127"/>
      <c r="CO502" s="127"/>
      <c r="CP502" s="127"/>
      <c r="CQ502" s="127"/>
      <c r="CR502" s="127"/>
      <c r="CS502" s="127"/>
    </row>
    <row r="503" spans="1:97" ht="12.75" customHeight="1" x14ac:dyDescent="0.25">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c r="CL503" s="127"/>
      <c r="CM503" s="127"/>
      <c r="CN503" s="127"/>
      <c r="CO503" s="127"/>
      <c r="CP503" s="127"/>
      <c r="CQ503" s="127"/>
      <c r="CR503" s="127"/>
      <c r="CS503" s="127"/>
    </row>
    <row r="504" spans="1:97" ht="12.75" customHeight="1" x14ac:dyDescent="0.25">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c r="CL504" s="127"/>
      <c r="CM504" s="127"/>
      <c r="CN504" s="127"/>
      <c r="CO504" s="127"/>
      <c r="CP504" s="127"/>
      <c r="CQ504" s="127"/>
      <c r="CR504" s="127"/>
      <c r="CS504" s="127"/>
    </row>
    <row r="505" spans="1:97" ht="12.75" customHeight="1" x14ac:dyDescent="0.25">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c r="CL505" s="127"/>
      <c r="CM505" s="127"/>
      <c r="CN505" s="127"/>
      <c r="CO505" s="127"/>
      <c r="CP505" s="127"/>
      <c r="CQ505" s="127"/>
      <c r="CR505" s="127"/>
      <c r="CS505" s="127"/>
    </row>
    <row r="506" spans="1:97" ht="12.75" customHeight="1" x14ac:dyDescent="0.25">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c r="CL506" s="127"/>
      <c r="CM506" s="127"/>
      <c r="CN506" s="127"/>
      <c r="CO506" s="127"/>
      <c r="CP506" s="127"/>
      <c r="CQ506" s="127"/>
      <c r="CR506" s="127"/>
      <c r="CS506" s="127"/>
    </row>
    <row r="507" spans="1:97" ht="12.75" customHeight="1" x14ac:dyDescent="0.25">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c r="CL507" s="127"/>
      <c r="CM507" s="127"/>
      <c r="CN507" s="127"/>
      <c r="CO507" s="127"/>
      <c r="CP507" s="127"/>
      <c r="CQ507" s="127"/>
      <c r="CR507" s="127"/>
      <c r="CS507" s="127"/>
    </row>
    <row r="508" spans="1:97" ht="12.75" customHeight="1" x14ac:dyDescent="0.25">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c r="CL508" s="127"/>
      <c r="CM508" s="127"/>
      <c r="CN508" s="127"/>
      <c r="CO508" s="127"/>
      <c r="CP508" s="127"/>
      <c r="CQ508" s="127"/>
      <c r="CR508" s="127"/>
      <c r="CS508" s="127"/>
    </row>
    <row r="509" spans="1:97" ht="12.75" customHeight="1" x14ac:dyDescent="0.25">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c r="CL509" s="127"/>
      <c r="CM509" s="127"/>
      <c r="CN509" s="127"/>
      <c r="CO509" s="127"/>
      <c r="CP509" s="127"/>
      <c r="CQ509" s="127"/>
      <c r="CR509" s="127"/>
      <c r="CS509" s="127"/>
    </row>
    <row r="510" spans="1:97" ht="12.75" customHeight="1" x14ac:dyDescent="0.25">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c r="CL510" s="127"/>
      <c r="CM510" s="127"/>
      <c r="CN510" s="127"/>
      <c r="CO510" s="127"/>
      <c r="CP510" s="127"/>
      <c r="CQ510" s="127"/>
      <c r="CR510" s="127"/>
      <c r="CS510" s="127"/>
    </row>
    <row r="511" spans="1:97" ht="12.75" customHeight="1" x14ac:dyDescent="0.25">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c r="CL511" s="127"/>
      <c r="CM511" s="127"/>
      <c r="CN511" s="127"/>
      <c r="CO511" s="127"/>
      <c r="CP511" s="127"/>
      <c r="CQ511" s="127"/>
      <c r="CR511" s="127"/>
      <c r="CS511" s="127"/>
    </row>
    <row r="512" spans="1:97" ht="12.75" customHeight="1" x14ac:dyDescent="0.25">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c r="CL512" s="127"/>
      <c r="CM512" s="127"/>
      <c r="CN512" s="127"/>
      <c r="CO512" s="127"/>
      <c r="CP512" s="127"/>
      <c r="CQ512" s="127"/>
      <c r="CR512" s="127"/>
      <c r="CS512" s="127"/>
    </row>
    <row r="513" spans="1:97" ht="12.75" customHeight="1" x14ac:dyDescent="0.25">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c r="CL513" s="127"/>
      <c r="CM513" s="127"/>
      <c r="CN513" s="127"/>
      <c r="CO513" s="127"/>
      <c r="CP513" s="127"/>
      <c r="CQ513" s="127"/>
      <c r="CR513" s="127"/>
      <c r="CS513" s="127"/>
    </row>
    <row r="514" spans="1:97" ht="12.75" customHeight="1" x14ac:dyDescent="0.25">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c r="CL514" s="127"/>
      <c r="CM514" s="127"/>
      <c r="CN514" s="127"/>
      <c r="CO514" s="127"/>
      <c r="CP514" s="127"/>
      <c r="CQ514" s="127"/>
      <c r="CR514" s="127"/>
      <c r="CS514" s="127"/>
    </row>
    <row r="515" spans="1:97" ht="12.75" customHeight="1" x14ac:dyDescent="0.25">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c r="CL515" s="127"/>
      <c r="CM515" s="127"/>
      <c r="CN515" s="127"/>
      <c r="CO515" s="127"/>
      <c r="CP515" s="127"/>
      <c r="CQ515" s="127"/>
      <c r="CR515" s="127"/>
      <c r="CS515" s="127"/>
    </row>
    <row r="516" spans="1:97" ht="12.75" customHeight="1" x14ac:dyDescent="0.25">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c r="CL516" s="127"/>
      <c r="CM516" s="127"/>
      <c r="CN516" s="127"/>
      <c r="CO516" s="127"/>
      <c r="CP516" s="127"/>
      <c r="CQ516" s="127"/>
      <c r="CR516" s="127"/>
      <c r="CS516" s="127"/>
    </row>
    <row r="517" spans="1:97" ht="12.75" customHeight="1" x14ac:dyDescent="0.25">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c r="CL517" s="127"/>
      <c r="CM517" s="127"/>
      <c r="CN517" s="127"/>
      <c r="CO517" s="127"/>
      <c r="CP517" s="127"/>
      <c r="CQ517" s="127"/>
      <c r="CR517" s="127"/>
      <c r="CS517" s="127"/>
    </row>
    <row r="518" spans="1:97" ht="12.75" customHeight="1" x14ac:dyDescent="0.25">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c r="CL518" s="127"/>
      <c r="CM518" s="127"/>
      <c r="CN518" s="127"/>
      <c r="CO518" s="127"/>
      <c r="CP518" s="127"/>
      <c r="CQ518" s="127"/>
      <c r="CR518" s="127"/>
      <c r="CS518" s="127"/>
    </row>
    <row r="519" spans="1:97" ht="12.75" customHeight="1" x14ac:dyDescent="0.25">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c r="CL519" s="127"/>
      <c r="CM519" s="127"/>
      <c r="CN519" s="127"/>
      <c r="CO519" s="127"/>
      <c r="CP519" s="127"/>
      <c r="CQ519" s="127"/>
      <c r="CR519" s="127"/>
      <c r="CS519" s="127"/>
    </row>
    <row r="520" spans="1:97" ht="12.75" customHeight="1" x14ac:dyDescent="0.25">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c r="CL520" s="127"/>
      <c r="CM520" s="127"/>
      <c r="CN520" s="127"/>
      <c r="CO520" s="127"/>
      <c r="CP520" s="127"/>
      <c r="CQ520" s="127"/>
      <c r="CR520" s="127"/>
      <c r="CS520" s="127"/>
    </row>
    <row r="521" spans="1:97" ht="12.75" customHeight="1" x14ac:dyDescent="0.25">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c r="CL521" s="127"/>
      <c r="CM521" s="127"/>
      <c r="CN521" s="127"/>
      <c r="CO521" s="127"/>
      <c r="CP521" s="127"/>
      <c r="CQ521" s="127"/>
      <c r="CR521" s="127"/>
      <c r="CS521" s="127"/>
    </row>
    <row r="522" spans="1:97" ht="12.75" customHeight="1" x14ac:dyDescent="0.25">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c r="CL522" s="127"/>
      <c r="CM522" s="127"/>
      <c r="CN522" s="127"/>
      <c r="CO522" s="127"/>
      <c r="CP522" s="127"/>
      <c r="CQ522" s="127"/>
      <c r="CR522" s="127"/>
      <c r="CS522" s="127"/>
    </row>
    <row r="523" spans="1:97" ht="12.75" customHeight="1" x14ac:dyDescent="0.25">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c r="CL523" s="127"/>
      <c r="CM523" s="127"/>
      <c r="CN523" s="127"/>
      <c r="CO523" s="127"/>
      <c r="CP523" s="127"/>
      <c r="CQ523" s="127"/>
      <c r="CR523" s="127"/>
      <c r="CS523" s="127"/>
    </row>
    <row r="524" spans="1:97" ht="12.75" customHeight="1" x14ac:dyDescent="0.25">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c r="CL524" s="127"/>
      <c r="CM524" s="127"/>
      <c r="CN524" s="127"/>
      <c r="CO524" s="127"/>
      <c r="CP524" s="127"/>
      <c r="CQ524" s="127"/>
      <c r="CR524" s="127"/>
      <c r="CS524" s="127"/>
    </row>
    <row r="525" spans="1:97" ht="12.75" customHeight="1" x14ac:dyDescent="0.25">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c r="CL525" s="127"/>
      <c r="CM525" s="127"/>
      <c r="CN525" s="127"/>
      <c r="CO525" s="127"/>
      <c r="CP525" s="127"/>
      <c r="CQ525" s="127"/>
      <c r="CR525" s="127"/>
      <c r="CS525" s="127"/>
    </row>
    <row r="526" spans="1:97" ht="12.75" customHeight="1" x14ac:dyDescent="0.25">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c r="CL526" s="127"/>
      <c r="CM526" s="127"/>
      <c r="CN526" s="127"/>
      <c r="CO526" s="127"/>
      <c r="CP526" s="127"/>
      <c r="CQ526" s="127"/>
      <c r="CR526" s="127"/>
      <c r="CS526" s="127"/>
    </row>
    <row r="527" spans="1:97" ht="12.75" customHeight="1" x14ac:dyDescent="0.25">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c r="CL527" s="127"/>
      <c r="CM527" s="127"/>
      <c r="CN527" s="127"/>
      <c r="CO527" s="127"/>
      <c r="CP527" s="127"/>
      <c r="CQ527" s="127"/>
      <c r="CR527" s="127"/>
      <c r="CS527" s="127"/>
    </row>
    <row r="528" spans="1:97" ht="12.75" customHeight="1" x14ac:dyDescent="0.25">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c r="CL528" s="127"/>
      <c r="CM528" s="127"/>
      <c r="CN528" s="127"/>
      <c r="CO528" s="127"/>
      <c r="CP528" s="127"/>
      <c r="CQ528" s="127"/>
      <c r="CR528" s="127"/>
      <c r="CS528" s="127"/>
    </row>
    <row r="529" spans="1:97" ht="12.75" customHeight="1" x14ac:dyDescent="0.25">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c r="CL529" s="127"/>
      <c r="CM529" s="127"/>
      <c r="CN529" s="127"/>
      <c r="CO529" s="127"/>
      <c r="CP529" s="127"/>
      <c r="CQ529" s="127"/>
      <c r="CR529" s="127"/>
      <c r="CS529" s="127"/>
    </row>
    <row r="530" spans="1:97" ht="12.75" customHeight="1" x14ac:dyDescent="0.25">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c r="CL530" s="127"/>
      <c r="CM530" s="127"/>
      <c r="CN530" s="127"/>
      <c r="CO530" s="127"/>
      <c r="CP530" s="127"/>
      <c r="CQ530" s="127"/>
      <c r="CR530" s="127"/>
      <c r="CS530" s="127"/>
    </row>
    <row r="531" spans="1:97" ht="12.75" customHeight="1" x14ac:dyDescent="0.25">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c r="CL531" s="127"/>
      <c r="CM531" s="127"/>
      <c r="CN531" s="127"/>
      <c r="CO531" s="127"/>
      <c r="CP531" s="127"/>
      <c r="CQ531" s="127"/>
      <c r="CR531" s="127"/>
      <c r="CS531" s="127"/>
    </row>
    <row r="532" spans="1:97" ht="12.75" customHeight="1" x14ac:dyDescent="0.25">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c r="CL532" s="127"/>
      <c r="CM532" s="127"/>
      <c r="CN532" s="127"/>
      <c r="CO532" s="127"/>
      <c r="CP532" s="127"/>
      <c r="CQ532" s="127"/>
      <c r="CR532" s="127"/>
      <c r="CS532" s="127"/>
    </row>
    <row r="533" spans="1:97" ht="12.75" customHeight="1" x14ac:dyDescent="0.25">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c r="CL533" s="127"/>
      <c r="CM533" s="127"/>
      <c r="CN533" s="127"/>
      <c r="CO533" s="127"/>
      <c r="CP533" s="127"/>
      <c r="CQ533" s="127"/>
      <c r="CR533" s="127"/>
      <c r="CS533" s="127"/>
    </row>
    <row r="534" spans="1:97" ht="12.75" customHeight="1" x14ac:dyDescent="0.25">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c r="CL534" s="127"/>
      <c r="CM534" s="127"/>
      <c r="CN534" s="127"/>
      <c r="CO534" s="127"/>
      <c r="CP534" s="127"/>
      <c r="CQ534" s="127"/>
      <c r="CR534" s="127"/>
      <c r="CS534" s="127"/>
    </row>
    <row r="535" spans="1:97" ht="12.75" customHeight="1" x14ac:dyDescent="0.25">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c r="CL535" s="127"/>
      <c r="CM535" s="127"/>
      <c r="CN535" s="127"/>
      <c r="CO535" s="127"/>
      <c r="CP535" s="127"/>
      <c r="CQ535" s="127"/>
      <c r="CR535" s="127"/>
      <c r="CS535" s="127"/>
    </row>
    <row r="536" spans="1:97" ht="12.75" customHeight="1" x14ac:dyDescent="0.25">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c r="CL536" s="127"/>
      <c r="CM536" s="127"/>
      <c r="CN536" s="127"/>
      <c r="CO536" s="127"/>
      <c r="CP536" s="127"/>
      <c r="CQ536" s="127"/>
      <c r="CR536" s="127"/>
      <c r="CS536" s="127"/>
    </row>
    <row r="537" spans="1:97" ht="12.75" customHeight="1" x14ac:dyDescent="0.25">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c r="CL537" s="127"/>
      <c r="CM537" s="127"/>
      <c r="CN537" s="127"/>
      <c r="CO537" s="127"/>
      <c r="CP537" s="127"/>
      <c r="CQ537" s="127"/>
      <c r="CR537" s="127"/>
      <c r="CS537" s="127"/>
    </row>
    <row r="538" spans="1:97" ht="12.75" customHeight="1" x14ac:dyDescent="0.25">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c r="CL538" s="127"/>
      <c r="CM538" s="127"/>
      <c r="CN538" s="127"/>
      <c r="CO538" s="127"/>
      <c r="CP538" s="127"/>
      <c r="CQ538" s="127"/>
      <c r="CR538" s="127"/>
      <c r="CS538" s="127"/>
    </row>
    <row r="539" spans="1:97" ht="12.75" customHeight="1" x14ac:dyDescent="0.25">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c r="CL539" s="127"/>
      <c r="CM539" s="127"/>
      <c r="CN539" s="127"/>
      <c r="CO539" s="127"/>
      <c r="CP539" s="127"/>
      <c r="CQ539" s="127"/>
      <c r="CR539" s="127"/>
      <c r="CS539" s="127"/>
    </row>
    <row r="540" spans="1:97" ht="12.75" customHeight="1" x14ac:dyDescent="0.25">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c r="CL540" s="127"/>
      <c r="CM540" s="127"/>
      <c r="CN540" s="127"/>
      <c r="CO540" s="127"/>
      <c r="CP540" s="127"/>
      <c r="CQ540" s="127"/>
      <c r="CR540" s="127"/>
      <c r="CS540" s="127"/>
    </row>
    <row r="541" spans="1:97" ht="12.75" customHeight="1" x14ac:dyDescent="0.25">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c r="CL541" s="127"/>
      <c r="CM541" s="127"/>
      <c r="CN541" s="127"/>
      <c r="CO541" s="127"/>
      <c r="CP541" s="127"/>
      <c r="CQ541" s="127"/>
      <c r="CR541" s="127"/>
      <c r="CS541" s="127"/>
    </row>
    <row r="542" spans="1:97" ht="12.75" customHeight="1" x14ac:dyDescent="0.25">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c r="CL542" s="127"/>
      <c r="CM542" s="127"/>
      <c r="CN542" s="127"/>
      <c r="CO542" s="127"/>
      <c r="CP542" s="127"/>
      <c r="CQ542" s="127"/>
      <c r="CR542" s="127"/>
      <c r="CS542" s="127"/>
    </row>
    <row r="543" spans="1:97" ht="12.75" customHeight="1" x14ac:dyDescent="0.25">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c r="CL543" s="127"/>
      <c r="CM543" s="127"/>
      <c r="CN543" s="127"/>
      <c r="CO543" s="127"/>
      <c r="CP543" s="127"/>
      <c r="CQ543" s="127"/>
      <c r="CR543" s="127"/>
      <c r="CS543" s="127"/>
    </row>
    <row r="544" spans="1:97" ht="12.75" customHeight="1" x14ac:dyDescent="0.25">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c r="CL544" s="127"/>
      <c r="CM544" s="127"/>
      <c r="CN544" s="127"/>
      <c r="CO544" s="127"/>
      <c r="CP544" s="127"/>
      <c r="CQ544" s="127"/>
      <c r="CR544" s="127"/>
      <c r="CS544" s="127"/>
    </row>
    <row r="545" spans="1:97" ht="12.75" customHeight="1" x14ac:dyDescent="0.25">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c r="CL545" s="127"/>
      <c r="CM545" s="127"/>
      <c r="CN545" s="127"/>
      <c r="CO545" s="127"/>
      <c r="CP545" s="127"/>
      <c r="CQ545" s="127"/>
      <c r="CR545" s="127"/>
      <c r="CS545" s="127"/>
    </row>
    <row r="546" spans="1:97" ht="12.75" customHeight="1" x14ac:dyDescent="0.25">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c r="CL546" s="127"/>
      <c r="CM546" s="127"/>
      <c r="CN546" s="127"/>
      <c r="CO546" s="127"/>
      <c r="CP546" s="127"/>
      <c r="CQ546" s="127"/>
      <c r="CR546" s="127"/>
      <c r="CS546" s="127"/>
    </row>
    <row r="547" spans="1:97" ht="12.75" customHeight="1" x14ac:dyDescent="0.25">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c r="CL547" s="127"/>
      <c r="CM547" s="127"/>
      <c r="CN547" s="127"/>
      <c r="CO547" s="127"/>
      <c r="CP547" s="127"/>
      <c r="CQ547" s="127"/>
      <c r="CR547" s="127"/>
      <c r="CS547" s="127"/>
    </row>
    <row r="548" spans="1:97" ht="12.75" customHeight="1" x14ac:dyDescent="0.25">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c r="CL548" s="127"/>
      <c r="CM548" s="127"/>
      <c r="CN548" s="127"/>
      <c r="CO548" s="127"/>
      <c r="CP548" s="127"/>
      <c r="CQ548" s="127"/>
      <c r="CR548" s="127"/>
      <c r="CS548" s="127"/>
    </row>
    <row r="549" spans="1:97" ht="12.75" customHeight="1" x14ac:dyDescent="0.25">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c r="CL549" s="127"/>
      <c r="CM549" s="127"/>
      <c r="CN549" s="127"/>
      <c r="CO549" s="127"/>
      <c r="CP549" s="127"/>
      <c r="CQ549" s="127"/>
      <c r="CR549" s="127"/>
      <c r="CS549" s="127"/>
    </row>
    <row r="550" spans="1:97" ht="12.75" customHeight="1" x14ac:dyDescent="0.25">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c r="CL550" s="127"/>
      <c r="CM550" s="127"/>
      <c r="CN550" s="127"/>
      <c r="CO550" s="127"/>
      <c r="CP550" s="127"/>
      <c r="CQ550" s="127"/>
      <c r="CR550" s="127"/>
      <c r="CS550" s="127"/>
    </row>
    <row r="551" spans="1:97" ht="12.75" customHeight="1" x14ac:dyDescent="0.25">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c r="CL551" s="127"/>
      <c r="CM551" s="127"/>
      <c r="CN551" s="127"/>
      <c r="CO551" s="127"/>
      <c r="CP551" s="127"/>
      <c r="CQ551" s="127"/>
      <c r="CR551" s="127"/>
      <c r="CS551" s="127"/>
    </row>
    <row r="552" spans="1:97" ht="12.75" customHeight="1" x14ac:dyDescent="0.25">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c r="CL552" s="127"/>
      <c r="CM552" s="127"/>
      <c r="CN552" s="127"/>
      <c r="CO552" s="127"/>
      <c r="CP552" s="127"/>
      <c r="CQ552" s="127"/>
      <c r="CR552" s="127"/>
      <c r="CS552" s="127"/>
    </row>
    <row r="553" spans="1:97" ht="12.75" customHeight="1" x14ac:dyDescent="0.25">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c r="CL553" s="127"/>
      <c r="CM553" s="127"/>
      <c r="CN553" s="127"/>
      <c r="CO553" s="127"/>
      <c r="CP553" s="127"/>
      <c r="CQ553" s="127"/>
      <c r="CR553" s="127"/>
      <c r="CS553" s="127"/>
    </row>
    <row r="554" spans="1:97" ht="12.75" customHeight="1" x14ac:dyDescent="0.25">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c r="CL554" s="127"/>
      <c r="CM554" s="127"/>
      <c r="CN554" s="127"/>
      <c r="CO554" s="127"/>
      <c r="CP554" s="127"/>
      <c r="CQ554" s="127"/>
      <c r="CR554" s="127"/>
      <c r="CS554" s="127"/>
    </row>
    <row r="555" spans="1:97" ht="12.75" customHeight="1" x14ac:dyDescent="0.25">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c r="CL555" s="127"/>
      <c r="CM555" s="127"/>
      <c r="CN555" s="127"/>
      <c r="CO555" s="127"/>
      <c r="CP555" s="127"/>
      <c r="CQ555" s="127"/>
      <c r="CR555" s="127"/>
      <c r="CS555" s="127"/>
    </row>
    <row r="556" spans="1:97" ht="12.75" customHeight="1" x14ac:dyDescent="0.25">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c r="CL556" s="127"/>
      <c r="CM556" s="127"/>
      <c r="CN556" s="127"/>
      <c r="CO556" s="127"/>
      <c r="CP556" s="127"/>
      <c r="CQ556" s="127"/>
      <c r="CR556" s="127"/>
      <c r="CS556" s="127"/>
    </row>
    <row r="557" spans="1:97" ht="12.75" customHeight="1" x14ac:dyDescent="0.25">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c r="CL557" s="127"/>
      <c r="CM557" s="127"/>
      <c r="CN557" s="127"/>
      <c r="CO557" s="127"/>
      <c r="CP557" s="127"/>
      <c r="CQ557" s="127"/>
      <c r="CR557" s="127"/>
      <c r="CS557" s="127"/>
    </row>
    <row r="558" spans="1:97" ht="12.75" customHeight="1" x14ac:dyDescent="0.25">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c r="CL558" s="127"/>
      <c r="CM558" s="127"/>
      <c r="CN558" s="127"/>
      <c r="CO558" s="127"/>
      <c r="CP558" s="127"/>
      <c r="CQ558" s="127"/>
      <c r="CR558" s="127"/>
      <c r="CS558" s="127"/>
    </row>
    <row r="559" spans="1:97" ht="12.75" customHeight="1" x14ac:dyDescent="0.25">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c r="CL559" s="127"/>
      <c r="CM559" s="127"/>
      <c r="CN559" s="127"/>
      <c r="CO559" s="127"/>
      <c r="CP559" s="127"/>
      <c r="CQ559" s="127"/>
      <c r="CR559" s="127"/>
      <c r="CS559" s="127"/>
    </row>
    <row r="560" spans="1:97" ht="12.75" customHeight="1" x14ac:dyDescent="0.25">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c r="CL560" s="127"/>
      <c r="CM560" s="127"/>
      <c r="CN560" s="127"/>
      <c r="CO560" s="127"/>
      <c r="CP560" s="127"/>
      <c r="CQ560" s="127"/>
      <c r="CR560" s="127"/>
      <c r="CS560" s="127"/>
    </row>
    <row r="561" spans="1:97" ht="12.75" customHeight="1" x14ac:dyDescent="0.25">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c r="CL561" s="127"/>
      <c r="CM561" s="127"/>
      <c r="CN561" s="127"/>
      <c r="CO561" s="127"/>
      <c r="CP561" s="127"/>
      <c r="CQ561" s="127"/>
      <c r="CR561" s="127"/>
      <c r="CS561" s="127"/>
    </row>
    <row r="562" spans="1:97" ht="12.75" customHeight="1" x14ac:dyDescent="0.25">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c r="CL562" s="127"/>
      <c r="CM562" s="127"/>
      <c r="CN562" s="127"/>
      <c r="CO562" s="127"/>
      <c r="CP562" s="127"/>
      <c r="CQ562" s="127"/>
      <c r="CR562" s="127"/>
      <c r="CS562" s="127"/>
    </row>
    <row r="563" spans="1:97" ht="12.75" customHeight="1" x14ac:dyDescent="0.25">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c r="CL563" s="127"/>
      <c r="CM563" s="127"/>
      <c r="CN563" s="127"/>
      <c r="CO563" s="127"/>
      <c r="CP563" s="127"/>
      <c r="CQ563" s="127"/>
      <c r="CR563" s="127"/>
      <c r="CS563" s="127"/>
    </row>
    <row r="564" spans="1:97" ht="12.75" customHeight="1" x14ac:dyDescent="0.25">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c r="CL564" s="127"/>
      <c r="CM564" s="127"/>
      <c r="CN564" s="127"/>
      <c r="CO564" s="127"/>
      <c r="CP564" s="127"/>
      <c r="CQ564" s="127"/>
      <c r="CR564" s="127"/>
      <c r="CS564" s="127"/>
    </row>
    <row r="565" spans="1:97" ht="12.75" customHeight="1" x14ac:dyDescent="0.25">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c r="CL565" s="127"/>
      <c r="CM565" s="127"/>
      <c r="CN565" s="127"/>
      <c r="CO565" s="127"/>
      <c r="CP565" s="127"/>
      <c r="CQ565" s="127"/>
      <c r="CR565" s="127"/>
      <c r="CS565" s="127"/>
    </row>
    <row r="566" spans="1:97" ht="12.75" customHeight="1" x14ac:dyDescent="0.25">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c r="CL566" s="127"/>
      <c r="CM566" s="127"/>
      <c r="CN566" s="127"/>
      <c r="CO566" s="127"/>
      <c r="CP566" s="127"/>
      <c r="CQ566" s="127"/>
      <c r="CR566" s="127"/>
      <c r="CS566" s="127"/>
    </row>
    <row r="567" spans="1:97" ht="12.75" customHeight="1" x14ac:dyDescent="0.25">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c r="CL567" s="127"/>
      <c r="CM567" s="127"/>
      <c r="CN567" s="127"/>
      <c r="CO567" s="127"/>
      <c r="CP567" s="127"/>
      <c r="CQ567" s="127"/>
      <c r="CR567" s="127"/>
      <c r="CS567" s="127"/>
    </row>
    <row r="568" spans="1:97" ht="12.75" customHeight="1" x14ac:dyDescent="0.25">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c r="CL568" s="127"/>
      <c r="CM568" s="127"/>
      <c r="CN568" s="127"/>
      <c r="CO568" s="127"/>
      <c r="CP568" s="127"/>
      <c r="CQ568" s="127"/>
      <c r="CR568" s="127"/>
      <c r="CS568" s="127"/>
    </row>
    <row r="569" spans="1:97" ht="12.75" customHeight="1" x14ac:dyDescent="0.25">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c r="CL569" s="127"/>
      <c r="CM569" s="127"/>
      <c r="CN569" s="127"/>
      <c r="CO569" s="127"/>
      <c r="CP569" s="127"/>
      <c r="CQ569" s="127"/>
      <c r="CR569" s="127"/>
      <c r="CS569" s="127"/>
    </row>
    <row r="570" spans="1:97" ht="12.75" customHeight="1" x14ac:dyDescent="0.25">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c r="CL570" s="127"/>
      <c r="CM570" s="127"/>
      <c r="CN570" s="127"/>
      <c r="CO570" s="127"/>
      <c r="CP570" s="127"/>
      <c r="CQ570" s="127"/>
      <c r="CR570" s="127"/>
      <c r="CS570" s="127"/>
    </row>
    <row r="571" spans="1:97" ht="12.75" customHeight="1" x14ac:dyDescent="0.25">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c r="CL571" s="127"/>
      <c r="CM571" s="127"/>
      <c r="CN571" s="127"/>
      <c r="CO571" s="127"/>
      <c r="CP571" s="127"/>
      <c r="CQ571" s="127"/>
      <c r="CR571" s="127"/>
      <c r="CS571" s="127"/>
    </row>
    <row r="572" spans="1:97" ht="12.75" customHeight="1" x14ac:dyDescent="0.25">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c r="CL572" s="127"/>
      <c r="CM572" s="127"/>
      <c r="CN572" s="127"/>
      <c r="CO572" s="127"/>
      <c r="CP572" s="127"/>
      <c r="CQ572" s="127"/>
      <c r="CR572" s="127"/>
      <c r="CS572" s="127"/>
    </row>
    <row r="573" spans="1:97" ht="12.75" customHeight="1" x14ac:dyDescent="0.25">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c r="CL573" s="127"/>
      <c r="CM573" s="127"/>
      <c r="CN573" s="127"/>
      <c r="CO573" s="127"/>
      <c r="CP573" s="127"/>
      <c r="CQ573" s="127"/>
      <c r="CR573" s="127"/>
      <c r="CS573" s="127"/>
    </row>
    <row r="574" spans="1:97" ht="12.75" customHeight="1" x14ac:dyDescent="0.25">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c r="CL574" s="127"/>
      <c r="CM574" s="127"/>
      <c r="CN574" s="127"/>
      <c r="CO574" s="127"/>
      <c r="CP574" s="127"/>
      <c r="CQ574" s="127"/>
      <c r="CR574" s="127"/>
      <c r="CS574" s="127"/>
    </row>
    <row r="575" spans="1:97" ht="12.75" customHeight="1" x14ac:dyDescent="0.25">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c r="CL575" s="127"/>
      <c r="CM575" s="127"/>
      <c r="CN575" s="127"/>
      <c r="CO575" s="127"/>
      <c r="CP575" s="127"/>
      <c r="CQ575" s="127"/>
      <c r="CR575" s="127"/>
      <c r="CS575" s="127"/>
    </row>
    <row r="576" spans="1:97" ht="12.75" customHeight="1" x14ac:dyDescent="0.25">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c r="CL576" s="127"/>
      <c r="CM576" s="127"/>
      <c r="CN576" s="127"/>
      <c r="CO576" s="127"/>
      <c r="CP576" s="127"/>
      <c r="CQ576" s="127"/>
      <c r="CR576" s="127"/>
      <c r="CS576" s="127"/>
    </row>
    <row r="577" spans="1:97" ht="12.75" customHeight="1" x14ac:dyDescent="0.25">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c r="CL577" s="127"/>
      <c r="CM577" s="127"/>
      <c r="CN577" s="127"/>
      <c r="CO577" s="127"/>
      <c r="CP577" s="127"/>
      <c r="CQ577" s="127"/>
      <c r="CR577" s="127"/>
      <c r="CS577" s="127"/>
    </row>
    <row r="578" spans="1:97" ht="12.75" customHeight="1" x14ac:dyDescent="0.25">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c r="CL578" s="127"/>
      <c r="CM578" s="127"/>
      <c r="CN578" s="127"/>
      <c r="CO578" s="127"/>
      <c r="CP578" s="127"/>
      <c r="CQ578" s="127"/>
      <c r="CR578" s="127"/>
      <c r="CS578" s="127"/>
    </row>
    <row r="579" spans="1:97" ht="12.75" customHeight="1" x14ac:dyDescent="0.25">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c r="CL579" s="127"/>
      <c r="CM579" s="127"/>
      <c r="CN579" s="127"/>
      <c r="CO579" s="127"/>
      <c r="CP579" s="127"/>
      <c r="CQ579" s="127"/>
      <c r="CR579" s="127"/>
      <c r="CS579" s="127"/>
    </row>
    <row r="580" spans="1:97" ht="12.75" customHeight="1" x14ac:dyDescent="0.25">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c r="CL580" s="127"/>
      <c r="CM580" s="127"/>
      <c r="CN580" s="127"/>
      <c r="CO580" s="127"/>
      <c r="CP580" s="127"/>
      <c r="CQ580" s="127"/>
      <c r="CR580" s="127"/>
      <c r="CS580" s="127"/>
    </row>
    <row r="581" spans="1:97" ht="12.75" customHeight="1" x14ac:dyDescent="0.25">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c r="CL581" s="127"/>
      <c r="CM581" s="127"/>
      <c r="CN581" s="127"/>
      <c r="CO581" s="127"/>
      <c r="CP581" s="127"/>
      <c r="CQ581" s="127"/>
      <c r="CR581" s="127"/>
      <c r="CS581" s="127"/>
    </row>
    <row r="582" spans="1:97" ht="12.75" customHeight="1" x14ac:dyDescent="0.25">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c r="CL582" s="127"/>
      <c r="CM582" s="127"/>
      <c r="CN582" s="127"/>
      <c r="CO582" s="127"/>
      <c r="CP582" s="127"/>
      <c r="CQ582" s="127"/>
      <c r="CR582" s="127"/>
      <c r="CS582" s="127"/>
    </row>
    <row r="583" spans="1:97" ht="12.75" customHeight="1" x14ac:dyDescent="0.25">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c r="CL583" s="127"/>
      <c r="CM583" s="127"/>
      <c r="CN583" s="127"/>
      <c r="CO583" s="127"/>
      <c r="CP583" s="127"/>
      <c r="CQ583" s="127"/>
      <c r="CR583" s="127"/>
      <c r="CS583" s="127"/>
    </row>
    <row r="584" spans="1:97" ht="12.75" customHeight="1" x14ac:dyDescent="0.25">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c r="CL584" s="127"/>
      <c r="CM584" s="127"/>
      <c r="CN584" s="127"/>
      <c r="CO584" s="127"/>
      <c r="CP584" s="127"/>
      <c r="CQ584" s="127"/>
      <c r="CR584" s="127"/>
      <c r="CS584" s="127"/>
    </row>
    <row r="585" spans="1:97" ht="12.75" customHeight="1" x14ac:dyDescent="0.25">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c r="CL585" s="127"/>
      <c r="CM585" s="127"/>
      <c r="CN585" s="127"/>
      <c r="CO585" s="127"/>
      <c r="CP585" s="127"/>
      <c r="CQ585" s="127"/>
      <c r="CR585" s="127"/>
      <c r="CS585" s="127"/>
    </row>
    <row r="586" spans="1:97" ht="12.75" customHeight="1" x14ac:dyDescent="0.25">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c r="CL586" s="127"/>
      <c r="CM586" s="127"/>
      <c r="CN586" s="127"/>
      <c r="CO586" s="127"/>
      <c r="CP586" s="127"/>
      <c r="CQ586" s="127"/>
      <c r="CR586" s="127"/>
      <c r="CS586" s="127"/>
    </row>
    <row r="587" spans="1:97" ht="12.75" customHeight="1" x14ac:dyDescent="0.25">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c r="CL587" s="127"/>
      <c r="CM587" s="127"/>
      <c r="CN587" s="127"/>
      <c r="CO587" s="127"/>
      <c r="CP587" s="127"/>
      <c r="CQ587" s="127"/>
      <c r="CR587" s="127"/>
      <c r="CS587" s="127"/>
    </row>
    <row r="588" spans="1:97" ht="12.75" customHeight="1" x14ac:dyDescent="0.25">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c r="CL588" s="127"/>
      <c r="CM588" s="127"/>
      <c r="CN588" s="127"/>
      <c r="CO588" s="127"/>
      <c r="CP588" s="127"/>
      <c r="CQ588" s="127"/>
      <c r="CR588" s="127"/>
      <c r="CS588" s="127"/>
    </row>
    <row r="589" spans="1:97" ht="12.75" customHeight="1" x14ac:dyDescent="0.25">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c r="CL589" s="127"/>
      <c r="CM589" s="127"/>
      <c r="CN589" s="127"/>
      <c r="CO589" s="127"/>
      <c r="CP589" s="127"/>
      <c r="CQ589" s="127"/>
      <c r="CR589" s="127"/>
      <c r="CS589" s="127"/>
    </row>
    <row r="590" spans="1:97" ht="12.75" customHeight="1" x14ac:dyDescent="0.25">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c r="CL590" s="127"/>
      <c r="CM590" s="127"/>
      <c r="CN590" s="127"/>
      <c r="CO590" s="127"/>
      <c r="CP590" s="127"/>
      <c r="CQ590" s="127"/>
      <c r="CR590" s="127"/>
      <c r="CS590" s="127"/>
    </row>
    <row r="591" spans="1:97" ht="12.75" customHeight="1" x14ac:dyDescent="0.25">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c r="CL591" s="127"/>
      <c r="CM591" s="127"/>
      <c r="CN591" s="127"/>
      <c r="CO591" s="127"/>
      <c r="CP591" s="127"/>
      <c r="CQ591" s="127"/>
      <c r="CR591" s="127"/>
      <c r="CS591" s="127"/>
    </row>
    <row r="592" spans="1:97" ht="12.75" customHeight="1" x14ac:dyDescent="0.25">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c r="CL592" s="127"/>
      <c r="CM592" s="127"/>
      <c r="CN592" s="127"/>
      <c r="CO592" s="127"/>
      <c r="CP592" s="127"/>
      <c r="CQ592" s="127"/>
      <c r="CR592" s="127"/>
      <c r="CS592" s="127"/>
    </row>
    <row r="593" spans="1:97" ht="12.75" customHeight="1" x14ac:dyDescent="0.25">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c r="CL593" s="127"/>
      <c r="CM593" s="127"/>
      <c r="CN593" s="127"/>
      <c r="CO593" s="127"/>
      <c r="CP593" s="127"/>
      <c r="CQ593" s="127"/>
      <c r="CR593" s="127"/>
      <c r="CS593" s="127"/>
    </row>
    <row r="594" spans="1:97" ht="12.75" customHeight="1" x14ac:dyDescent="0.25">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c r="CL594" s="127"/>
      <c r="CM594" s="127"/>
      <c r="CN594" s="127"/>
      <c r="CO594" s="127"/>
      <c r="CP594" s="127"/>
      <c r="CQ594" s="127"/>
      <c r="CR594" s="127"/>
      <c r="CS594" s="127"/>
    </row>
    <row r="595" spans="1:97" ht="12.75" customHeight="1" x14ac:dyDescent="0.25">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c r="CL595" s="127"/>
      <c r="CM595" s="127"/>
      <c r="CN595" s="127"/>
      <c r="CO595" s="127"/>
      <c r="CP595" s="127"/>
      <c r="CQ595" s="127"/>
      <c r="CR595" s="127"/>
      <c r="CS595" s="127"/>
    </row>
    <row r="596" spans="1:97" ht="12.75" customHeight="1" x14ac:dyDescent="0.25">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c r="CL596" s="127"/>
      <c r="CM596" s="127"/>
      <c r="CN596" s="127"/>
      <c r="CO596" s="127"/>
      <c r="CP596" s="127"/>
      <c r="CQ596" s="127"/>
      <c r="CR596" s="127"/>
      <c r="CS596" s="127"/>
    </row>
    <row r="597" spans="1:97" ht="12.75" customHeight="1" x14ac:dyDescent="0.25">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c r="CL597" s="127"/>
      <c r="CM597" s="127"/>
      <c r="CN597" s="127"/>
      <c r="CO597" s="127"/>
      <c r="CP597" s="127"/>
      <c r="CQ597" s="127"/>
      <c r="CR597" s="127"/>
      <c r="CS597" s="127"/>
    </row>
    <row r="598" spans="1:97" ht="12.75" customHeight="1" x14ac:dyDescent="0.25">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c r="CL598" s="127"/>
      <c r="CM598" s="127"/>
      <c r="CN598" s="127"/>
      <c r="CO598" s="127"/>
      <c r="CP598" s="127"/>
      <c r="CQ598" s="127"/>
      <c r="CR598" s="127"/>
      <c r="CS598" s="127"/>
    </row>
    <row r="599" spans="1:97" ht="12.75" customHeight="1" x14ac:dyDescent="0.25">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c r="CL599" s="127"/>
      <c r="CM599" s="127"/>
      <c r="CN599" s="127"/>
      <c r="CO599" s="127"/>
      <c r="CP599" s="127"/>
      <c r="CQ599" s="127"/>
      <c r="CR599" s="127"/>
      <c r="CS599" s="127"/>
    </row>
    <row r="600" spans="1:97" ht="12.75" customHeight="1" x14ac:dyDescent="0.25">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c r="CL600" s="127"/>
      <c r="CM600" s="127"/>
      <c r="CN600" s="127"/>
      <c r="CO600" s="127"/>
      <c r="CP600" s="127"/>
      <c r="CQ600" s="127"/>
      <c r="CR600" s="127"/>
      <c r="CS600" s="127"/>
    </row>
    <row r="601" spans="1:97" ht="12.75" customHeight="1" x14ac:dyDescent="0.25">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c r="CL601" s="127"/>
      <c r="CM601" s="127"/>
      <c r="CN601" s="127"/>
      <c r="CO601" s="127"/>
      <c r="CP601" s="127"/>
      <c r="CQ601" s="127"/>
      <c r="CR601" s="127"/>
      <c r="CS601" s="127"/>
    </row>
    <row r="602" spans="1:97" ht="12.75" customHeight="1" x14ac:dyDescent="0.25">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c r="CL602" s="127"/>
      <c r="CM602" s="127"/>
      <c r="CN602" s="127"/>
      <c r="CO602" s="127"/>
      <c r="CP602" s="127"/>
      <c r="CQ602" s="127"/>
      <c r="CR602" s="127"/>
      <c r="CS602" s="127"/>
    </row>
    <row r="603" spans="1:97" ht="12.75" customHeight="1" x14ac:dyDescent="0.25">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c r="CL603" s="127"/>
      <c r="CM603" s="127"/>
      <c r="CN603" s="127"/>
      <c r="CO603" s="127"/>
      <c r="CP603" s="127"/>
      <c r="CQ603" s="127"/>
      <c r="CR603" s="127"/>
      <c r="CS603" s="127"/>
    </row>
    <row r="604" spans="1:97" ht="12.75" customHeight="1" x14ac:dyDescent="0.25">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c r="CL604" s="127"/>
      <c r="CM604" s="127"/>
      <c r="CN604" s="127"/>
      <c r="CO604" s="127"/>
      <c r="CP604" s="127"/>
      <c r="CQ604" s="127"/>
      <c r="CR604" s="127"/>
      <c r="CS604" s="127"/>
    </row>
    <row r="605" spans="1:97" ht="12.75" customHeight="1" x14ac:dyDescent="0.25">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c r="CL605" s="127"/>
      <c r="CM605" s="127"/>
      <c r="CN605" s="127"/>
      <c r="CO605" s="127"/>
      <c r="CP605" s="127"/>
      <c r="CQ605" s="127"/>
      <c r="CR605" s="127"/>
      <c r="CS605" s="127"/>
    </row>
    <row r="606" spans="1:97" ht="12.75" customHeight="1" x14ac:dyDescent="0.25">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c r="CL606" s="127"/>
      <c r="CM606" s="127"/>
      <c r="CN606" s="127"/>
      <c r="CO606" s="127"/>
      <c r="CP606" s="127"/>
      <c r="CQ606" s="127"/>
      <c r="CR606" s="127"/>
      <c r="CS606" s="127"/>
    </row>
    <row r="607" spans="1:97" ht="12.75" customHeight="1" x14ac:dyDescent="0.25">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c r="CL607" s="127"/>
      <c r="CM607" s="127"/>
      <c r="CN607" s="127"/>
      <c r="CO607" s="127"/>
      <c r="CP607" s="127"/>
      <c r="CQ607" s="127"/>
      <c r="CR607" s="127"/>
      <c r="CS607" s="127"/>
    </row>
    <row r="608" spans="1:97" ht="12.75" customHeight="1" x14ac:dyDescent="0.25">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c r="CL608" s="127"/>
      <c r="CM608" s="127"/>
      <c r="CN608" s="127"/>
      <c r="CO608" s="127"/>
      <c r="CP608" s="127"/>
      <c r="CQ608" s="127"/>
      <c r="CR608" s="127"/>
      <c r="CS608" s="127"/>
    </row>
    <row r="609" spans="1:97" ht="12.75" customHeight="1" x14ac:dyDescent="0.25">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c r="CL609" s="127"/>
      <c r="CM609" s="127"/>
      <c r="CN609" s="127"/>
      <c r="CO609" s="127"/>
      <c r="CP609" s="127"/>
      <c r="CQ609" s="127"/>
      <c r="CR609" s="127"/>
      <c r="CS609" s="127"/>
    </row>
    <row r="610" spans="1:97" ht="12.75" customHeight="1" x14ac:dyDescent="0.25">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c r="CL610" s="127"/>
      <c r="CM610" s="127"/>
      <c r="CN610" s="127"/>
      <c r="CO610" s="127"/>
      <c r="CP610" s="127"/>
      <c r="CQ610" s="127"/>
      <c r="CR610" s="127"/>
      <c r="CS610" s="127"/>
    </row>
    <row r="611" spans="1:97" ht="12.75" customHeight="1" x14ac:dyDescent="0.25">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c r="CL611" s="127"/>
      <c r="CM611" s="127"/>
      <c r="CN611" s="127"/>
      <c r="CO611" s="127"/>
      <c r="CP611" s="127"/>
      <c r="CQ611" s="127"/>
      <c r="CR611" s="127"/>
      <c r="CS611" s="127"/>
    </row>
    <row r="612" spans="1:97" ht="12.75" customHeight="1" x14ac:dyDescent="0.25">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c r="CL612" s="127"/>
      <c r="CM612" s="127"/>
      <c r="CN612" s="127"/>
      <c r="CO612" s="127"/>
      <c r="CP612" s="127"/>
      <c r="CQ612" s="127"/>
      <c r="CR612" s="127"/>
      <c r="CS612" s="127"/>
    </row>
    <row r="613" spans="1:97" ht="12.75" customHeight="1" x14ac:dyDescent="0.25">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c r="CL613" s="127"/>
      <c r="CM613" s="127"/>
      <c r="CN613" s="127"/>
      <c r="CO613" s="127"/>
      <c r="CP613" s="127"/>
      <c r="CQ613" s="127"/>
      <c r="CR613" s="127"/>
      <c r="CS613" s="127"/>
    </row>
    <row r="614" spans="1:97" ht="12.75" customHeight="1" x14ac:dyDescent="0.25">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c r="CL614" s="127"/>
      <c r="CM614" s="127"/>
      <c r="CN614" s="127"/>
      <c r="CO614" s="127"/>
      <c r="CP614" s="127"/>
      <c r="CQ614" s="127"/>
      <c r="CR614" s="127"/>
      <c r="CS614" s="127"/>
    </row>
    <row r="615" spans="1:97" ht="12.75" customHeight="1" x14ac:dyDescent="0.25">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c r="CL615" s="127"/>
      <c r="CM615" s="127"/>
      <c r="CN615" s="127"/>
      <c r="CO615" s="127"/>
      <c r="CP615" s="127"/>
      <c r="CQ615" s="127"/>
      <c r="CR615" s="127"/>
      <c r="CS615" s="127"/>
    </row>
    <row r="616" spans="1:97" ht="12.75" customHeight="1" x14ac:dyDescent="0.25">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c r="CL616" s="127"/>
      <c r="CM616" s="127"/>
      <c r="CN616" s="127"/>
      <c r="CO616" s="127"/>
      <c r="CP616" s="127"/>
      <c r="CQ616" s="127"/>
      <c r="CR616" s="127"/>
      <c r="CS616" s="127"/>
    </row>
    <row r="617" spans="1:97" ht="12.75" customHeight="1" x14ac:dyDescent="0.25">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c r="CL617" s="127"/>
      <c r="CM617" s="127"/>
      <c r="CN617" s="127"/>
      <c r="CO617" s="127"/>
      <c r="CP617" s="127"/>
      <c r="CQ617" s="127"/>
      <c r="CR617" s="127"/>
      <c r="CS617" s="127"/>
    </row>
    <row r="618" spans="1:97" ht="12.75" customHeight="1" x14ac:dyDescent="0.25">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c r="CL618" s="127"/>
      <c r="CM618" s="127"/>
      <c r="CN618" s="127"/>
      <c r="CO618" s="127"/>
      <c r="CP618" s="127"/>
      <c r="CQ618" s="127"/>
      <c r="CR618" s="127"/>
      <c r="CS618" s="127"/>
    </row>
    <row r="619" spans="1:97" ht="12.75" customHeight="1" x14ac:dyDescent="0.25">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c r="CL619" s="127"/>
      <c r="CM619" s="127"/>
      <c r="CN619" s="127"/>
      <c r="CO619" s="127"/>
      <c r="CP619" s="127"/>
      <c r="CQ619" s="127"/>
      <c r="CR619" s="127"/>
      <c r="CS619" s="127"/>
    </row>
    <row r="620" spans="1:97" ht="12.75" customHeight="1" x14ac:dyDescent="0.25">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c r="CL620" s="127"/>
      <c r="CM620" s="127"/>
      <c r="CN620" s="127"/>
      <c r="CO620" s="127"/>
      <c r="CP620" s="127"/>
      <c r="CQ620" s="127"/>
      <c r="CR620" s="127"/>
      <c r="CS620" s="127"/>
    </row>
    <row r="621" spans="1:97" ht="12.75" customHeight="1" x14ac:dyDescent="0.25">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c r="CL621" s="127"/>
      <c r="CM621" s="127"/>
      <c r="CN621" s="127"/>
      <c r="CO621" s="127"/>
      <c r="CP621" s="127"/>
      <c r="CQ621" s="127"/>
      <c r="CR621" s="127"/>
      <c r="CS621" s="127"/>
    </row>
    <row r="622" spans="1:97" ht="12.75" customHeight="1" x14ac:dyDescent="0.25">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c r="CL622" s="127"/>
      <c r="CM622" s="127"/>
      <c r="CN622" s="127"/>
      <c r="CO622" s="127"/>
      <c r="CP622" s="127"/>
      <c r="CQ622" s="127"/>
      <c r="CR622" s="127"/>
      <c r="CS622" s="127"/>
    </row>
    <row r="623" spans="1:97" ht="12.75" customHeight="1" x14ac:dyDescent="0.25">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c r="CL623" s="127"/>
      <c r="CM623" s="127"/>
      <c r="CN623" s="127"/>
      <c r="CO623" s="127"/>
      <c r="CP623" s="127"/>
      <c r="CQ623" s="127"/>
      <c r="CR623" s="127"/>
      <c r="CS623" s="127"/>
    </row>
    <row r="624" spans="1:97" ht="12.75" customHeight="1" x14ac:dyDescent="0.25">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c r="CL624" s="127"/>
      <c r="CM624" s="127"/>
      <c r="CN624" s="127"/>
      <c r="CO624" s="127"/>
      <c r="CP624" s="127"/>
      <c r="CQ624" s="127"/>
      <c r="CR624" s="127"/>
      <c r="CS624" s="127"/>
    </row>
    <row r="625" spans="1:97" ht="12.75" customHeight="1" x14ac:dyDescent="0.25">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c r="CL625" s="127"/>
      <c r="CM625" s="127"/>
      <c r="CN625" s="127"/>
      <c r="CO625" s="127"/>
      <c r="CP625" s="127"/>
      <c r="CQ625" s="127"/>
      <c r="CR625" s="127"/>
      <c r="CS625" s="127"/>
    </row>
    <row r="626" spans="1:97" ht="12.75" customHeight="1" x14ac:dyDescent="0.25">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c r="CL626" s="127"/>
      <c r="CM626" s="127"/>
      <c r="CN626" s="127"/>
      <c r="CO626" s="127"/>
      <c r="CP626" s="127"/>
      <c r="CQ626" s="127"/>
      <c r="CR626" s="127"/>
      <c r="CS626" s="127"/>
    </row>
    <row r="627" spans="1:97" ht="12.75" customHeight="1" x14ac:dyDescent="0.25">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c r="CL627" s="127"/>
      <c r="CM627" s="127"/>
      <c r="CN627" s="127"/>
      <c r="CO627" s="127"/>
      <c r="CP627" s="127"/>
      <c r="CQ627" s="127"/>
      <c r="CR627" s="127"/>
      <c r="CS627" s="127"/>
    </row>
    <row r="628" spans="1:97" ht="12.75" customHeight="1" x14ac:dyDescent="0.25">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c r="CL628" s="127"/>
      <c r="CM628" s="127"/>
      <c r="CN628" s="127"/>
      <c r="CO628" s="127"/>
      <c r="CP628" s="127"/>
      <c r="CQ628" s="127"/>
      <c r="CR628" s="127"/>
      <c r="CS628" s="127"/>
    </row>
    <row r="629" spans="1:97" ht="12.75" customHeight="1" x14ac:dyDescent="0.25">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c r="CL629" s="127"/>
      <c r="CM629" s="127"/>
      <c r="CN629" s="127"/>
      <c r="CO629" s="127"/>
      <c r="CP629" s="127"/>
      <c r="CQ629" s="127"/>
      <c r="CR629" s="127"/>
      <c r="CS629" s="127"/>
    </row>
    <row r="630" spans="1:97" ht="12.75" customHeight="1" x14ac:dyDescent="0.25">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c r="CL630" s="127"/>
      <c r="CM630" s="127"/>
      <c r="CN630" s="127"/>
      <c r="CO630" s="127"/>
      <c r="CP630" s="127"/>
      <c r="CQ630" s="127"/>
      <c r="CR630" s="127"/>
      <c r="CS630" s="127"/>
    </row>
    <row r="631" spans="1:97" ht="12.75" customHeight="1" x14ac:dyDescent="0.25">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c r="CL631" s="127"/>
      <c r="CM631" s="127"/>
      <c r="CN631" s="127"/>
      <c r="CO631" s="127"/>
      <c r="CP631" s="127"/>
      <c r="CQ631" s="127"/>
      <c r="CR631" s="127"/>
      <c r="CS631" s="127"/>
    </row>
    <row r="632" spans="1:97" ht="12.75" customHeight="1" x14ac:dyDescent="0.25">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c r="CL632" s="127"/>
      <c r="CM632" s="127"/>
      <c r="CN632" s="127"/>
      <c r="CO632" s="127"/>
      <c r="CP632" s="127"/>
      <c r="CQ632" s="127"/>
      <c r="CR632" s="127"/>
      <c r="CS632" s="127"/>
    </row>
    <row r="633" spans="1:97" ht="12.75" customHeight="1" x14ac:dyDescent="0.25">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c r="CL633" s="127"/>
      <c r="CM633" s="127"/>
      <c r="CN633" s="127"/>
      <c r="CO633" s="127"/>
      <c r="CP633" s="127"/>
      <c r="CQ633" s="127"/>
      <c r="CR633" s="127"/>
      <c r="CS633" s="127"/>
    </row>
    <row r="634" spans="1:97" ht="12.75" customHeight="1" x14ac:dyDescent="0.25">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c r="CL634" s="127"/>
      <c r="CM634" s="127"/>
      <c r="CN634" s="127"/>
      <c r="CO634" s="127"/>
      <c r="CP634" s="127"/>
      <c r="CQ634" s="127"/>
      <c r="CR634" s="127"/>
      <c r="CS634" s="127"/>
    </row>
    <row r="635" spans="1:97" ht="12.75" customHeight="1" x14ac:dyDescent="0.25">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c r="CL635" s="127"/>
      <c r="CM635" s="127"/>
      <c r="CN635" s="127"/>
      <c r="CO635" s="127"/>
      <c r="CP635" s="127"/>
      <c r="CQ635" s="127"/>
      <c r="CR635" s="127"/>
      <c r="CS635" s="127"/>
    </row>
    <row r="636" spans="1:97" ht="12.75" customHeight="1" x14ac:dyDescent="0.25">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c r="CL636" s="127"/>
      <c r="CM636" s="127"/>
      <c r="CN636" s="127"/>
      <c r="CO636" s="127"/>
      <c r="CP636" s="127"/>
      <c r="CQ636" s="127"/>
      <c r="CR636" s="127"/>
      <c r="CS636" s="127"/>
    </row>
    <row r="637" spans="1:97" ht="12.75" customHeight="1" x14ac:dyDescent="0.25">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c r="CL637" s="127"/>
      <c r="CM637" s="127"/>
      <c r="CN637" s="127"/>
      <c r="CO637" s="127"/>
      <c r="CP637" s="127"/>
      <c r="CQ637" s="127"/>
      <c r="CR637" s="127"/>
      <c r="CS637" s="127"/>
    </row>
    <row r="638" spans="1:97" ht="12.75" customHeight="1" x14ac:dyDescent="0.25">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c r="CL638" s="127"/>
      <c r="CM638" s="127"/>
      <c r="CN638" s="127"/>
      <c r="CO638" s="127"/>
      <c r="CP638" s="127"/>
      <c r="CQ638" s="127"/>
      <c r="CR638" s="127"/>
      <c r="CS638" s="127"/>
    </row>
    <row r="639" spans="1:97" ht="12.75" customHeight="1" x14ac:dyDescent="0.25">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c r="CL639" s="127"/>
      <c r="CM639" s="127"/>
      <c r="CN639" s="127"/>
      <c r="CO639" s="127"/>
      <c r="CP639" s="127"/>
      <c r="CQ639" s="127"/>
      <c r="CR639" s="127"/>
      <c r="CS639" s="127"/>
    </row>
    <row r="640" spans="1:97" ht="12.75" customHeight="1" x14ac:dyDescent="0.25">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c r="CL640" s="127"/>
      <c r="CM640" s="127"/>
      <c r="CN640" s="127"/>
      <c r="CO640" s="127"/>
      <c r="CP640" s="127"/>
      <c r="CQ640" s="127"/>
      <c r="CR640" s="127"/>
      <c r="CS640" s="127"/>
    </row>
    <row r="641" spans="1:97" ht="12.75" customHeight="1" x14ac:dyDescent="0.25">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c r="CL641" s="127"/>
      <c r="CM641" s="127"/>
      <c r="CN641" s="127"/>
      <c r="CO641" s="127"/>
      <c r="CP641" s="127"/>
      <c r="CQ641" s="127"/>
      <c r="CR641" s="127"/>
      <c r="CS641" s="127"/>
    </row>
    <row r="642" spans="1:97" ht="12.75" customHeight="1" x14ac:dyDescent="0.25">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c r="CL642" s="127"/>
      <c r="CM642" s="127"/>
      <c r="CN642" s="127"/>
      <c r="CO642" s="127"/>
      <c r="CP642" s="127"/>
      <c r="CQ642" s="127"/>
      <c r="CR642" s="127"/>
      <c r="CS642" s="127"/>
    </row>
    <row r="643" spans="1:97" ht="12.75" customHeight="1" x14ac:dyDescent="0.25">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c r="CL643" s="127"/>
      <c r="CM643" s="127"/>
      <c r="CN643" s="127"/>
      <c r="CO643" s="127"/>
      <c r="CP643" s="127"/>
      <c r="CQ643" s="127"/>
      <c r="CR643" s="127"/>
      <c r="CS643" s="127"/>
    </row>
    <row r="644" spans="1:97" ht="12.75" customHeight="1" x14ac:dyDescent="0.25">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c r="CL644" s="127"/>
      <c r="CM644" s="127"/>
      <c r="CN644" s="127"/>
      <c r="CO644" s="127"/>
      <c r="CP644" s="127"/>
      <c r="CQ644" s="127"/>
      <c r="CR644" s="127"/>
      <c r="CS644" s="127"/>
    </row>
    <row r="645" spans="1:97" ht="12.75" customHeight="1" x14ac:dyDescent="0.25">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c r="CL645" s="127"/>
      <c r="CM645" s="127"/>
      <c r="CN645" s="127"/>
      <c r="CO645" s="127"/>
      <c r="CP645" s="127"/>
      <c r="CQ645" s="127"/>
      <c r="CR645" s="127"/>
      <c r="CS645" s="127"/>
    </row>
    <row r="646" spans="1:97" ht="12.75" customHeight="1" x14ac:dyDescent="0.25">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c r="CL646" s="127"/>
      <c r="CM646" s="127"/>
      <c r="CN646" s="127"/>
      <c r="CO646" s="127"/>
      <c r="CP646" s="127"/>
      <c r="CQ646" s="127"/>
      <c r="CR646" s="127"/>
      <c r="CS646" s="127"/>
    </row>
    <row r="647" spans="1:97" ht="12.75" customHeight="1" x14ac:dyDescent="0.25">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c r="CL647" s="127"/>
      <c r="CM647" s="127"/>
      <c r="CN647" s="127"/>
      <c r="CO647" s="127"/>
      <c r="CP647" s="127"/>
      <c r="CQ647" s="127"/>
      <c r="CR647" s="127"/>
      <c r="CS647" s="127"/>
    </row>
    <row r="648" spans="1:97" ht="12.75" customHeight="1" x14ac:dyDescent="0.25">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c r="CL648" s="127"/>
      <c r="CM648" s="127"/>
      <c r="CN648" s="127"/>
      <c r="CO648" s="127"/>
      <c r="CP648" s="127"/>
      <c r="CQ648" s="127"/>
      <c r="CR648" s="127"/>
      <c r="CS648" s="127"/>
    </row>
    <row r="649" spans="1:97" ht="12.75" customHeight="1" x14ac:dyDescent="0.25">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c r="CL649" s="127"/>
      <c r="CM649" s="127"/>
      <c r="CN649" s="127"/>
      <c r="CO649" s="127"/>
      <c r="CP649" s="127"/>
      <c r="CQ649" s="127"/>
      <c r="CR649" s="127"/>
      <c r="CS649" s="127"/>
    </row>
    <row r="650" spans="1:97" ht="12.75" customHeight="1" x14ac:dyDescent="0.25">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c r="CL650" s="127"/>
      <c r="CM650" s="127"/>
      <c r="CN650" s="127"/>
      <c r="CO650" s="127"/>
      <c r="CP650" s="127"/>
      <c r="CQ650" s="127"/>
      <c r="CR650" s="127"/>
      <c r="CS650" s="127"/>
    </row>
    <row r="651" spans="1:97" ht="12.75" customHeight="1" x14ac:dyDescent="0.25">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c r="CL651" s="127"/>
      <c r="CM651" s="127"/>
      <c r="CN651" s="127"/>
      <c r="CO651" s="127"/>
      <c r="CP651" s="127"/>
      <c r="CQ651" s="127"/>
      <c r="CR651" s="127"/>
      <c r="CS651" s="127"/>
    </row>
    <row r="652" spans="1:97" ht="12.75" customHeight="1" x14ac:dyDescent="0.25">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c r="CL652" s="127"/>
      <c r="CM652" s="127"/>
      <c r="CN652" s="127"/>
      <c r="CO652" s="127"/>
      <c r="CP652" s="127"/>
      <c r="CQ652" s="127"/>
      <c r="CR652" s="127"/>
      <c r="CS652" s="127"/>
    </row>
    <row r="653" spans="1:97" ht="12.75" customHeight="1" x14ac:dyDescent="0.25">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c r="CL653" s="127"/>
      <c r="CM653" s="127"/>
      <c r="CN653" s="127"/>
      <c r="CO653" s="127"/>
      <c r="CP653" s="127"/>
      <c r="CQ653" s="127"/>
      <c r="CR653" s="127"/>
      <c r="CS653" s="127"/>
    </row>
    <row r="654" spans="1:97" ht="12.75" customHeight="1" x14ac:dyDescent="0.25">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c r="CL654" s="127"/>
      <c r="CM654" s="127"/>
      <c r="CN654" s="127"/>
      <c r="CO654" s="127"/>
      <c r="CP654" s="127"/>
      <c r="CQ654" s="127"/>
      <c r="CR654" s="127"/>
      <c r="CS654" s="127"/>
    </row>
    <row r="655" spans="1:97" ht="12.75" customHeight="1" x14ac:dyDescent="0.25">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c r="CL655" s="127"/>
      <c r="CM655" s="127"/>
      <c r="CN655" s="127"/>
      <c r="CO655" s="127"/>
      <c r="CP655" s="127"/>
      <c r="CQ655" s="127"/>
      <c r="CR655" s="127"/>
      <c r="CS655" s="127"/>
    </row>
    <row r="656" spans="1:97" ht="12.75" customHeight="1" x14ac:dyDescent="0.25">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c r="CL656" s="127"/>
      <c r="CM656" s="127"/>
      <c r="CN656" s="127"/>
      <c r="CO656" s="127"/>
      <c r="CP656" s="127"/>
      <c r="CQ656" s="127"/>
      <c r="CR656" s="127"/>
      <c r="CS656" s="127"/>
    </row>
    <row r="657" spans="1:97" ht="12.75" customHeight="1" x14ac:dyDescent="0.25">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c r="CL657" s="127"/>
      <c r="CM657" s="127"/>
      <c r="CN657" s="127"/>
      <c r="CO657" s="127"/>
      <c r="CP657" s="127"/>
      <c r="CQ657" s="127"/>
      <c r="CR657" s="127"/>
      <c r="CS657" s="127"/>
    </row>
    <row r="658" spans="1:97" ht="12.75" customHeight="1" x14ac:dyDescent="0.25">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c r="CL658" s="127"/>
      <c r="CM658" s="127"/>
      <c r="CN658" s="127"/>
      <c r="CO658" s="127"/>
      <c r="CP658" s="127"/>
      <c r="CQ658" s="127"/>
      <c r="CR658" s="127"/>
      <c r="CS658" s="127"/>
    </row>
    <row r="659" spans="1:97" ht="12.75" customHeight="1" x14ac:dyDescent="0.25">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c r="CL659" s="127"/>
      <c r="CM659" s="127"/>
      <c r="CN659" s="127"/>
      <c r="CO659" s="127"/>
      <c r="CP659" s="127"/>
      <c r="CQ659" s="127"/>
      <c r="CR659" s="127"/>
      <c r="CS659" s="127"/>
    </row>
    <row r="660" spans="1:97" ht="12.75" customHeight="1" x14ac:dyDescent="0.25">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c r="CL660" s="127"/>
      <c r="CM660" s="127"/>
      <c r="CN660" s="127"/>
      <c r="CO660" s="127"/>
      <c r="CP660" s="127"/>
      <c r="CQ660" s="127"/>
      <c r="CR660" s="127"/>
      <c r="CS660" s="127"/>
    </row>
    <row r="661" spans="1:97" ht="12.75" customHeight="1" x14ac:dyDescent="0.25">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c r="CL661" s="127"/>
      <c r="CM661" s="127"/>
      <c r="CN661" s="127"/>
      <c r="CO661" s="127"/>
      <c r="CP661" s="127"/>
      <c r="CQ661" s="127"/>
      <c r="CR661" s="127"/>
      <c r="CS661" s="127"/>
    </row>
    <row r="662" spans="1:97" ht="12.75" customHeight="1" x14ac:dyDescent="0.25">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c r="CL662" s="127"/>
      <c r="CM662" s="127"/>
      <c r="CN662" s="127"/>
      <c r="CO662" s="127"/>
      <c r="CP662" s="127"/>
      <c r="CQ662" s="127"/>
      <c r="CR662" s="127"/>
      <c r="CS662" s="127"/>
    </row>
    <row r="663" spans="1:97" ht="12.75" customHeight="1" x14ac:dyDescent="0.25">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c r="CL663" s="127"/>
      <c r="CM663" s="127"/>
      <c r="CN663" s="127"/>
      <c r="CO663" s="127"/>
      <c r="CP663" s="127"/>
      <c r="CQ663" s="127"/>
      <c r="CR663" s="127"/>
      <c r="CS663" s="127"/>
    </row>
    <row r="664" spans="1:97" ht="12.75" customHeight="1" x14ac:dyDescent="0.25">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c r="CL664" s="127"/>
      <c r="CM664" s="127"/>
      <c r="CN664" s="127"/>
      <c r="CO664" s="127"/>
      <c r="CP664" s="127"/>
      <c r="CQ664" s="127"/>
      <c r="CR664" s="127"/>
      <c r="CS664" s="127"/>
    </row>
    <row r="665" spans="1:97" ht="12.75" customHeight="1" x14ac:dyDescent="0.25">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c r="CL665" s="127"/>
      <c r="CM665" s="127"/>
      <c r="CN665" s="127"/>
      <c r="CO665" s="127"/>
      <c r="CP665" s="127"/>
      <c r="CQ665" s="127"/>
      <c r="CR665" s="127"/>
      <c r="CS665" s="127"/>
    </row>
    <row r="666" spans="1:97" ht="12.75" customHeight="1" x14ac:dyDescent="0.25">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c r="CL666" s="127"/>
      <c r="CM666" s="127"/>
      <c r="CN666" s="127"/>
      <c r="CO666" s="127"/>
      <c r="CP666" s="127"/>
      <c r="CQ666" s="127"/>
      <c r="CR666" s="127"/>
      <c r="CS666" s="127"/>
    </row>
    <row r="667" spans="1:97" ht="12.75" customHeight="1" x14ac:dyDescent="0.25">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c r="CL667" s="127"/>
      <c r="CM667" s="127"/>
      <c r="CN667" s="127"/>
      <c r="CO667" s="127"/>
      <c r="CP667" s="127"/>
      <c r="CQ667" s="127"/>
      <c r="CR667" s="127"/>
      <c r="CS667" s="127"/>
    </row>
    <row r="668" spans="1:97" ht="12.75" customHeight="1" x14ac:dyDescent="0.25">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c r="CL668" s="127"/>
      <c r="CM668" s="127"/>
      <c r="CN668" s="127"/>
      <c r="CO668" s="127"/>
      <c r="CP668" s="127"/>
      <c r="CQ668" s="127"/>
      <c r="CR668" s="127"/>
      <c r="CS668" s="127"/>
    </row>
    <row r="669" spans="1:97" ht="12.75" customHeight="1" x14ac:dyDescent="0.25">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c r="CL669" s="127"/>
      <c r="CM669" s="127"/>
      <c r="CN669" s="127"/>
      <c r="CO669" s="127"/>
      <c r="CP669" s="127"/>
      <c r="CQ669" s="127"/>
      <c r="CR669" s="127"/>
      <c r="CS669" s="127"/>
    </row>
    <row r="670" spans="1:97" ht="12.75" customHeight="1" x14ac:dyDescent="0.25">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c r="CL670" s="127"/>
      <c r="CM670" s="127"/>
      <c r="CN670" s="127"/>
      <c r="CO670" s="127"/>
      <c r="CP670" s="127"/>
      <c r="CQ670" s="127"/>
      <c r="CR670" s="127"/>
      <c r="CS670" s="127"/>
    </row>
    <row r="671" spans="1:97" ht="12.75" customHeight="1" x14ac:dyDescent="0.25">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c r="CL671" s="127"/>
      <c r="CM671" s="127"/>
      <c r="CN671" s="127"/>
      <c r="CO671" s="127"/>
      <c r="CP671" s="127"/>
      <c r="CQ671" s="127"/>
      <c r="CR671" s="127"/>
      <c r="CS671" s="127"/>
    </row>
    <row r="672" spans="1:97" ht="12.75" customHeight="1" x14ac:dyDescent="0.25">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c r="CL672" s="127"/>
      <c r="CM672" s="127"/>
      <c r="CN672" s="127"/>
      <c r="CO672" s="127"/>
      <c r="CP672" s="127"/>
      <c r="CQ672" s="127"/>
      <c r="CR672" s="127"/>
      <c r="CS672" s="127"/>
    </row>
    <row r="673" spans="1:97" ht="12.75" customHeight="1" x14ac:dyDescent="0.25">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c r="CL673" s="127"/>
      <c r="CM673" s="127"/>
      <c r="CN673" s="127"/>
      <c r="CO673" s="127"/>
      <c r="CP673" s="127"/>
      <c r="CQ673" s="127"/>
      <c r="CR673" s="127"/>
      <c r="CS673" s="127"/>
    </row>
    <row r="674" spans="1:97" ht="12.75" customHeight="1" x14ac:dyDescent="0.25">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c r="CL674" s="127"/>
      <c r="CM674" s="127"/>
      <c r="CN674" s="127"/>
      <c r="CO674" s="127"/>
      <c r="CP674" s="127"/>
      <c r="CQ674" s="127"/>
      <c r="CR674" s="127"/>
      <c r="CS674" s="127"/>
    </row>
    <row r="675" spans="1:97" ht="12.75" customHeight="1" x14ac:dyDescent="0.25">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c r="CL675" s="127"/>
      <c r="CM675" s="127"/>
      <c r="CN675" s="127"/>
      <c r="CO675" s="127"/>
      <c r="CP675" s="127"/>
      <c r="CQ675" s="127"/>
      <c r="CR675" s="127"/>
      <c r="CS675" s="127"/>
    </row>
    <row r="676" spans="1:97" ht="12.75" customHeight="1" x14ac:dyDescent="0.25">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c r="CL676" s="127"/>
      <c r="CM676" s="127"/>
      <c r="CN676" s="127"/>
      <c r="CO676" s="127"/>
      <c r="CP676" s="127"/>
      <c r="CQ676" s="127"/>
      <c r="CR676" s="127"/>
      <c r="CS676" s="127"/>
    </row>
    <row r="677" spans="1:97" ht="12.75" customHeight="1" x14ac:dyDescent="0.25">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c r="CL677" s="127"/>
      <c r="CM677" s="127"/>
      <c r="CN677" s="127"/>
      <c r="CO677" s="127"/>
      <c r="CP677" s="127"/>
      <c r="CQ677" s="127"/>
      <c r="CR677" s="127"/>
      <c r="CS677" s="127"/>
    </row>
    <row r="678" spans="1:97" ht="12.75" customHeight="1" x14ac:dyDescent="0.25">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c r="CL678" s="127"/>
      <c r="CM678" s="127"/>
      <c r="CN678" s="127"/>
      <c r="CO678" s="127"/>
      <c r="CP678" s="127"/>
      <c r="CQ678" s="127"/>
      <c r="CR678" s="127"/>
      <c r="CS678" s="127"/>
    </row>
    <row r="679" spans="1:97" ht="12.75" customHeight="1" x14ac:dyDescent="0.25">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c r="CL679" s="127"/>
      <c r="CM679" s="127"/>
      <c r="CN679" s="127"/>
      <c r="CO679" s="127"/>
      <c r="CP679" s="127"/>
      <c r="CQ679" s="127"/>
      <c r="CR679" s="127"/>
      <c r="CS679" s="127"/>
    </row>
    <row r="680" spans="1:97" ht="12.75" customHeight="1" x14ac:dyDescent="0.25">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c r="CL680" s="127"/>
      <c r="CM680" s="127"/>
      <c r="CN680" s="127"/>
      <c r="CO680" s="127"/>
      <c r="CP680" s="127"/>
      <c r="CQ680" s="127"/>
      <c r="CR680" s="127"/>
      <c r="CS680" s="127"/>
    </row>
    <row r="681" spans="1:97" ht="12.75" customHeight="1" x14ac:dyDescent="0.25">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c r="CL681" s="127"/>
      <c r="CM681" s="127"/>
      <c r="CN681" s="127"/>
      <c r="CO681" s="127"/>
      <c r="CP681" s="127"/>
      <c r="CQ681" s="127"/>
      <c r="CR681" s="127"/>
      <c r="CS681" s="127"/>
    </row>
    <row r="682" spans="1:97" ht="12.75" customHeight="1" x14ac:dyDescent="0.25">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c r="CL682" s="127"/>
      <c r="CM682" s="127"/>
      <c r="CN682" s="127"/>
      <c r="CO682" s="127"/>
      <c r="CP682" s="127"/>
      <c r="CQ682" s="127"/>
      <c r="CR682" s="127"/>
      <c r="CS682" s="127"/>
    </row>
    <row r="683" spans="1:97" ht="12.75" customHeight="1" x14ac:dyDescent="0.25">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c r="CL683" s="127"/>
      <c r="CM683" s="127"/>
      <c r="CN683" s="127"/>
      <c r="CO683" s="127"/>
      <c r="CP683" s="127"/>
      <c r="CQ683" s="127"/>
      <c r="CR683" s="127"/>
      <c r="CS683" s="127"/>
    </row>
    <row r="684" spans="1:97" ht="12.75" customHeight="1" x14ac:dyDescent="0.25">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c r="CL684" s="127"/>
      <c r="CM684" s="127"/>
      <c r="CN684" s="127"/>
      <c r="CO684" s="127"/>
      <c r="CP684" s="127"/>
      <c r="CQ684" s="127"/>
      <c r="CR684" s="127"/>
      <c r="CS684" s="127"/>
    </row>
    <row r="685" spans="1:97" ht="12.75" customHeight="1" x14ac:dyDescent="0.25">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c r="CL685" s="127"/>
      <c r="CM685" s="127"/>
      <c r="CN685" s="127"/>
      <c r="CO685" s="127"/>
      <c r="CP685" s="127"/>
      <c r="CQ685" s="127"/>
      <c r="CR685" s="127"/>
      <c r="CS685" s="127"/>
    </row>
    <row r="686" spans="1:97" ht="12.75" customHeight="1" x14ac:dyDescent="0.25">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c r="CL686" s="127"/>
      <c r="CM686" s="127"/>
      <c r="CN686" s="127"/>
      <c r="CO686" s="127"/>
      <c r="CP686" s="127"/>
      <c r="CQ686" s="127"/>
      <c r="CR686" s="127"/>
      <c r="CS686" s="127"/>
    </row>
    <row r="687" spans="1:97" ht="12.75" customHeight="1" x14ac:dyDescent="0.25">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c r="CL687" s="127"/>
      <c r="CM687" s="127"/>
      <c r="CN687" s="127"/>
      <c r="CO687" s="127"/>
      <c r="CP687" s="127"/>
      <c r="CQ687" s="127"/>
      <c r="CR687" s="127"/>
      <c r="CS687" s="127"/>
    </row>
    <row r="688" spans="1:97" ht="12.75" customHeight="1" x14ac:dyDescent="0.25">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c r="CL688" s="127"/>
      <c r="CM688" s="127"/>
      <c r="CN688" s="127"/>
      <c r="CO688" s="127"/>
      <c r="CP688" s="127"/>
      <c r="CQ688" s="127"/>
      <c r="CR688" s="127"/>
      <c r="CS688" s="127"/>
    </row>
    <row r="689" spans="1:97" ht="12.75" customHeight="1" x14ac:dyDescent="0.25">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c r="CL689" s="127"/>
      <c r="CM689" s="127"/>
      <c r="CN689" s="127"/>
      <c r="CO689" s="127"/>
      <c r="CP689" s="127"/>
      <c r="CQ689" s="127"/>
      <c r="CR689" s="127"/>
      <c r="CS689" s="127"/>
    </row>
    <row r="690" spans="1:97" ht="12.75" customHeight="1" x14ac:dyDescent="0.25">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c r="CL690" s="127"/>
      <c r="CM690" s="127"/>
      <c r="CN690" s="127"/>
      <c r="CO690" s="127"/>
      <c r="CP690" s="127"/>
      <c r="CQ690" s="127"/>
      <c r="CR690" s="127"/>
      <c r="CS690" s="127"/>
    </row>
    <row r="691" spans="1:97" ht="12.75" customHeight="1" x14ac:dyDescent="0.25">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c r="CL691" s="127"/>
      <c r="CM691" s="127"/>
      <c r="CN691" s="127"/>
      <c r="CO691" s="127"/>
      <c r="CP691" s="127"/>
      <c r="CQ691" s="127"/>
      <c r="CR691" s="127"/>
      <c r="CS691" s="127"/>
    </row>
    <row r="692" spans="1:97" ht="12.75" customHeight="1" x14ac:dyDescent="0.25">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c r="CL692" s="127"/>
      <c r="CM692" s="127"/>
      <c r="CN692" s="127"/>
      <c r="CO692" s="127"/>
      <c r="CP692" s="127"/>
      <c r="CQ692" s="127"/>
      <c r="CR692" s="127"/>
      <c r="CS692" s="127"/>
    </row>
    <row r="693" spans="1:97" ht="12.75" customHeight="1" x14ac:dyDescent="0.25">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c r="CL693" s="127"/>
      <c r="CM693" s="127"/>
      <c r="CN693" s="127"/>
      <c r="CO693" s="127"/>
      <c r="CP693" s="127"/>
      <c r="CQ693" s="127"/>
      <c r="CR693" s="127"/>
      <c r="CS693" s="127"/>
    </row>
    <row r="694" spans="1:97" ht="12.75" customHeight="1" x14ac:dyDescent="0.25">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c r="CL694" s="127"/>
      <c r="CM694" s="127"/>
      <c r="CN694" s="127"/>
      <c r="CO694" s="127"/>
      <c r="CP694" s="127"/>
      <c r="CQ694" s="127"/>
      <c r="CR694" s="127"/>
      <c r="CS694" s="127"/>
    </row>
    <row r="695" spans="1:97" ht="12.75" customHeight="1" x14ac:dyDescent="0.25">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c r="CL695" s="127"/>
      <c r="CM695" s="127"/>
      <c r="CN695" s="127"/>
      <c r="CO695" s="127"/>
      <c r="CP695" s="127"/>
      <c r="CQ695" s="127"/>
      <c r="CR695" s="127"/>
      <c r="CS695" s="127"/>
    </row>
    <row r="696" spans="1:97" ht="12.75" customHeight="1" x14ac:dyDescent="0.25">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c r="CL696" s="127"/>
      <c r="CM696" s="127"/>
      <c r="CN696" s="127"/>
      <c r="CO696" s="127"/>
      <c r="CP696" s="127"/>
      <c r="CQ696" s="127"/>
      <c r="CR696" s="127"/>
      <c r="CS696" s="127"/>
    </row>
    <row r="697" spans="1:97" ht="12.75" customHeight="1" x14ac:dyDescent="0.25">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c r="CL697" s="127"/>
      <c r="CM697" s="127"/>
      <c r="CN697" s="127"/>
      <c r="CO697" s="127"/>
      <c r="CP697" s="127"/>
      <c r="CQ697" s="127"/>
      <c r="CR697" s="127"/>
      <c r="CS697" s="127"/>
    </row>
    <row r="698" spans="1:97" ht="12.75" customHeight="1" x14ac:dyDescent="0.25">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c r="CL698" s="127"/>
      <c r="CM698" s="127"/>
      <c r="CN698" s="127"/>
      <c r="CO698" s="127"/>
      <c r="CP698" s="127"/>
      <c r="CQ698" s="127"/>
      <c r="CR698" s="127"/>
      <c r="CS698" s="127"/>
    </row>
    <row r="699" spans="1:97" ht="12.75" customHeight="1" x14ac:dyDescent="0.25">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c r="CL699" s="127"/>
      <c r="CM699" s="127"/>
      <c r="CN699" s="127"/>
      <c r="CO699" s="127"/>
      <c r="CP699" s="127"/>
      <c r="CQ699" s="127"/>
      <c r="CR699" s="127"/>
      <c r="CS699" s="127"/>
    </row>
    <row r="700" spans="1:97" ht="12.75" customHeight="1" x14ac:dyDescent="0.25">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c r="CL700" s="127"/>
      <c r="CM700" s="127"/>
      <c r="CN700" s="127"/>
      <c r="CO700" s="127"/>
      <c r="CP700" s="127"/>
      <c r="CQ700" s="127"/>
      <c r="CR700" s="127"/>
      <c r="CS700" s="127"/>
    </row>
    <row r="701" spans="1:97" ht="12.75" customHeight="1" x14ac:dyDescent="0.25">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c r="CL701" s="127"/>
      <c r="CM701" s="127"/>
      <c r="CN701" s="127"/>
      <c r="CO701" s="127"/>
      <c r="CP701" s="127"/>
      <c r="CQ701" s="127"/>
      <c r="CR701" s="127"/>
      <c r="CS701" s="127"/>
    </row>
    <row r="702" spans="1:97" ht="12.75" customHeight="1" x14ac:dyDescent="0.25">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c r="CL702" s="127"/>
      <c r="CM702" s="127"/>
      <c r="CN702" s="127"/>
      <c r="CO702" s="127"/>
      <c r="CP702" s="127"/>
      <c r="CQ702" s="127"/>
      <c r="CR702" s="127"/>
      <c r="CS702" s="127"/>
    </row>
    <row r="703" spans="1:97" ht="12.75" customHeight="1" x14ac:dyDescent="0.25">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c r="CL703" s="127"/>
      <c r="CM703" s="127"/>
      <c r="CN703" s="127"/>
      <c r="CO703" s="127"/>
      <c r="CP703" s="127"/>
      <c r="CQ703" s="127"/>
      <c r="CR703" s="127"/>
      <c r="CS703" s="127"/>
    </row>
    <row r="704" spans="1:97" ht="12.75" customHeight="1" x14ac:dyDescent="0.25">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c r="CL704" s="127"/>
      <c r="CM704" s="127"/>
      <c r="CN704" s="127"/>
      <c r="CO704" s="127"/>
      <c r="CP704" s="127"/>
      <c r="CQ704" s="127"/>
      <c r="CR704" s="127"/>
      <c r="CS704" s="127"/>
    </row>
    <row r="705" spans="1:97" ht="12.75" customHeight="1" x14ac:dyDescent="0.25">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c r="CL705" s="127"/>
      <c r="CM705" s="127"/>
      <c r="CN705" s="127"/>
      <c r="CO705" s="127"/>
      <c r="CP705" s="127"/>
      <c r="CQ705" s="127"/>
      <c r="CR705" s="127"/>
      <c r="CS705" s="127"/>
    </row>
    <row r="706" spans="1:97" ht="12.75" customHeight="1" x14ac:dyDescent="0.25">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c r="CL706" s="127"/>
      <c r="CM706" s="127"/>
      <c r="CN706" s="127"/>
      <c r="CO706" s="127"/>
      <c r="CP706" s="127"/>
      <c r="CQ706" s="127"/>
      <c r="CR706" s="127"/>
      <c r="CS706" s="127"/>
    </row>
    <row r="707" spans="1:97" ht="12.75" customHeight="1" x14ac:dyDescent="0.25">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c r="CL707" s="127"/>
      <c r="CM707" s="127"/>
      <c r="CN707" s="127"/>
      <c r="CO707" s="127"/>
      <c r="CP707" s="127"/>
      <c r="CQ707" s="127"/>
      <c r="CR707" s="127"/>
      <c r="CS707" s="127"/>
    </row>
    <row r="708" spans="1:97" ht="12.75" customHeight="1" x14ac:dyDescent="0.25">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c r="CL708" s="127"/>
      <c r="CM708" s="127"/>
      <c r="CN708" s="127"/>
      <c r="CO708" s="127"/>
      <c r="CP708" s="127"/>
      <c r="CQ708" s="127"/>
      <c r="CR708" s="127"/>
      <c r="CS708" s="127"/>
    </row>
    <row r="709" spans="1:97" ht="12.75" customHeight="1" x14ac:dyDescent="0.25">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c r="CL709" s="127"/>
      <c r="CM709" s="127"/>
      <c r="CN709" s="127"/>
      <c r="CO709" s="127"/>
      <c r="CP709" s="127"/>
      <c r="CQ709" s="127"/>
      <c r="CR709" s="127"/>
      <c r="CS709" s="127"/>
    </row>
    <row r="710" spans="1:97" ht="12.75" customHeight="1" x14ac:dyDescent="0.25">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c r="CL710" s="127"/>
      <c r="CM710" s="127"/>
      <c r="CN710" s="127"/>
      <c r="CO710" s="127"/>
      <c r="CP710" s="127"/>
      <c r="CQ710" s="127"/>
      <c r="CR710" s="127"/>
      <c r="CS710" s="127"/>
    </row>
    <row r="711" spans="1:97" ht="12.75" customHeight="1" x14ac:dyDescent="0.25">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c r="CL711" s="127"/>
      <c r="CM711" s="127"/>
      <c r="CN711" s="127"/>
      <c r="CO711" s="127"/>
      <c r="CP711" s="127"/>
      <c r="CQ711" s="127"/>
      <c r="CR711" s="127"/>
      <c r="CS711" s="127"/>
    </row>
    <row r="712" spans="1:97" ht="12.75" customHeight="1" x14ac:dyDescent="0.25">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c r="CL712" s="127"/>
      <c r="CM712" s="127"/>
      <c r="CN712" s="127"/>
      <c r="CO712" s="127"/>
      <c r="CP712" s="127"/>
      <c r="CQ712" s="127"/>
      <c r="CR712" s="127"/>
      <c r="CS712" s="127"/>
    </row>
    <row r="713" spans="1:97" ht="12.75" customHeight="1" x14ac:dyDescent="0.25">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c r="CL713" s="127"/>
      <c r="CM713" s="127"/>
      <c r="CN713" s="127"/>
      <c r="CO713" s="127"/>
      <c r="CP713" s="127"/>
      <c r="CQ713" s="127"/>
      <c r="CR713" s="127"/>
      <c r="CS713" s="127"/>
    </row>
    <row r="714" spans="1:97" ht="12.75" customHeight="1" x14ac:dyDescent="0.25">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c r="CL714" s="127"/>
      <c r="CM714" s="127"/>
      <c r="CN714" s="127"/>
      <c r="CO714" s="127"/>
      <c r="CP714" s="127"/>
      <c r="CQ714" s="127"/>
      <c r="CR714" s="127"/>
      <c r="CS714" s="127"/>
    </row>
    <row r="715" spans="1:97" ht="12.75" customHeight="1" x14ac:dyDescent="0.25">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c r="CL715" s="127"/>
      <c r="CM715" s="127"/>
      <c r="CN715" s="127"/>
      <c r="CO715" s="127"/>
      <c r="CP715" s="127"/>
      <c r="CQ715" s="127"/>
      <c r="CR715" s="127"/>
      <c r="CS715" s="127"/>
    </row>
    <row r="716" spans="1:97" ht="12.75" customHeight="1" x14ac:dyDescent="0.25">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c r="CL716" s="127"/>
      <c r="CM716" s="127"/>
      <c r="CN716" s="127"/>
      <c r="CO716" s="127"/>
      <c r="CP716" s="127"/>
      <c r="CQ716" s="127"/>
      <c r="CR716" s="127"/>
      <c r="CS716" s="127"/>
    </row>
    <row r="717" spans="1:97" ht="12.75" customHeight="1" x14ac:dyDescent="0.25">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c r="CL717" s="127"/>
      <c r="CM717" s="127"/>
      <c r="CN717" s="127"/>
      <c r="CO717" s="127"/>
      <c r="CP717" s="127"/>
      <c r="CQ717" s="127"/>
      <c r="CR717" s="127"/>
      <c r="CS717" s="127"/>
    </row>
    <row r="718" spans="1:97" ht="12.75" customHeight="1" x14ac:dyDescent="0.25">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c r="CL718" s="127"/>
      <c r="CM718" s="127"/>
      <c r="CN718" s="127"/>
      <c r="CO718" s="127"/>
      <c r="CP718" s="127"/>
      <c r="CQ718" s="127"/>
      <c r="CR718" s="127"/>
      <c r="CS718" s="127"/>
    </row>
    <row r="719" spans="1:97" ht="12.75" customHeight="1" x14ac:dyDescent="0.25">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c r="CL719" s="127"/>
      <c r="CM719" s="127"/>
      <c r="CN719" s="127"/>
      <c r="CO719" s="127"/>
      <c r="CP719" s="127"/>
      <c r="CQ719" s="127"/>
      <c r="CR719" s="127"/>
      <c r="CS719" s="127"/>
    </row>
    <row r="720" spans="1:97" ht="12.75" customHeight="1" x14ac:dyDescent="0.25">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c r="CL720" s="127"/>
      <c r="CM720" s="127"/>
      <c r="CN720" s="127"/>
      <c r="CO720" s="127"/>
      <c r="CP720" s="127"/>
      <c r="CQ720" s="127"/>
      <c r="CR720" s="127"/>
      <c r="CS720" s="127"/>
    </row>
    <row r="721" spans="1:97" ht="12.75" customHeight="1" x14ac:dyDescent="0.25">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c r="CL721" s="127"/>
      <c r="CM721" s="127"/>
      <c r="CN721" s="127"/>
      <c r="CO721" s="127"/>
      <c r="CP721" s="127"/>
      <c r="CQ721" s="127"/>
      <c r="CR721" s="127"/>
      <c r="CS721" s="127"/>
    </row>
    <row r="722" spans="1:97" ht="12.75" customHeight="1" x14ac:dyDescent="0.25">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c r="CL722" s="127"/>
      <c r="CM722" s="127"/>
      <c r="CN722" s="127"/>
      <c r="CO722" s="127"/>
      <c r="CP722" s="127"/>
      <c r="CQ722" s="127"/>
      <c r="CR722" s="127"/>
      <c r="CS722" s="127"/>
    </row>
    <row r="723" spans="1:97" ht="12.75" customHeight="1" x14ac:dyDescent="0.25">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c r="CL723" s="127"/>
      <c r="CM723" s="127"/>
      <c r="CN723" s="127"/>
      <c r="CO723" s="127"/>
      <c r="CP723" s="127"/>
      <c r="CQ723" s="127"/>
      <c r="CR723" s="127"/>
      <c r="CS723" s="127"/>
    </row>
    <row r="724" spans="1:97" ht="12.75" customHeight="1" x14ac:dyDescent="0.25">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c r="CL724" s="127"/>
      <c r="CM724" s="127"/>
      <c r="CN724" s="127"/>
      <c r="CO724" s="127"/>
      <c r="CP724" s="127"/>
      <c r="CQ724" s="127"/>
      <c r="CR724" s="127"/>
      <c r="CS724" s="127"/>
    </row>
    <row r="725" spans="1:97" ht="12.75" customHeight="1" x14ac:dyDescent="0.25">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c r="CL725" s="127"/>
      <c r="CM725" s="127"/>
      <c r="CN725" s="127"/>
      <c r="CO725" s="127"/>
      <c r="CP725" s="127"/>
      <c r="CQ725" s="127"/>
      <c r="CR725" s="127"/>
      <c r="CS725" s="127"/>
    </row>
    <row r="726" spans="1:97" ht="12.75" customHeight="1" x14ac:dyDescent="0.25">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c r="CL726" s="127"/>
      <c r="CM726" s="127"/>
      <c r="CN726" s="127"/>
      <c r="CO726" s="127"/>
      <c r="CP726" s="127"/>
      <c r="CQ726" s="127"/>
      <c r="CR726" s="127"/>
      <c r="CS726" s="127"/>
    </row>
    <row r="727" spans="1:97" ht="12.75" customHeight="1" x14ac:dyDescent="0.25">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c r="CL727" s="127"/>
      <c r="CM727" s="127"/>
      <c r="CN727" s="127"/>
      <c r="CO727" s="127"/>
      <c r="CP727" s="127"/>
      <c r="CQ727" s="127"/>
      <c r="CR727" s="127"/>
      <c r="CS727" s="127"/>
    </row>
    <row r="728" spans="1:97" ht="12.75" customHeight="1" x14ac:dyDescent="0.25">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c r="CL728" s="127"/>
      <c r="CM728" s="127"/>
      <c r="CN728" s="127"/>
      <c r="CO728" s="127"/>
      <c r="CP728" s="127"/>
      <c r="CQ728" s="127"/>
      <c r="CR728" s="127"/>
      <c r="CS728" s="127"/>
    </row>
    <row r="729" spans="1:97" ht="12.75" customHeight="1" x14ac:dyDescent="0.25">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c r="CL729" s="127"/>
      <c r="CM729" s="127"/>
      <c r="CN729" s="127"/>
      <c r="CO729" s="127"/>
      <c r="CP729" s="127"/>
      <c r="CQ729" s="127"/>
      <c r="CR729" s="127"/>
      <c r="CS729" s="127"/>
    </row>
    <row r="730" spans="1:97" ht="12.75" customHeight="1" x14ac:dyDescent="0.25">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c r="CL730" s="127"/>
      <c r="CM730" s="127"/>
      <c r="CN730" s="127"/>
      <c r="CO730" s="127"/>
      <c r="CP730" s="127"/>
      <c r="CQ730" s="127"/>
      <c r="CR730" s="127"/>
      <c r="CS730" s="127"/>
    </row>
    <row r="731" spans="1:97" ht="12.75" customHeight="1" x14ac:dyDescent="0.25">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c r="CL731" s="127"/>
      <c r="CM731" s="127"/>
      <c r="CN731" s="127"/>
      <c r="CO731" s="127"/>
      <c r="CP731" s="127"/>
      <c r="CQ731" s="127"/>
      <c r="CR731" s="127"/>
      <c r="CS731" s="127"/>
    </row>
    <row r="732" spans="1:97" ht="12.75" customHeight="1" x14ac:dyDescent="0.25">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c r="CL732" s="127"/>
      <c r="CM732" s="127"/>
      <c r="CN732" s="127"/>
      <c r="CO732" s="127"/>
      <c r="CP732" s="127"/>
      <c r="CQ732" s="127"/>
      <c r="CR732" s="127"/>
      <c r="CS732" s="127"/>
    </row>
    <row r="733" spans="1:97" ht="12.75" customHeight="1" x14ac:dyDescent="0.25">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c r="CL733" s="127"/>
      <c r="CM733" s="127"/>
      <c r="CN733" s="127"/>
      <c r="CO733" s="127"/>
      <c r="CP733" s="127"/>
      <c r="CQ733" s="127"/>
      <c r="CR733" s="127"/>
      <c r="CS733" s="127"/>
    </row>
    <row r="734" spans="1:97" ht="12.75" customHeight="1" x14ac:dyDescent="0.25">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c r="CL734" s="127"/>
      <c r="CM734" s="127"/>
      <c r="CN734" s="127"/>
      <c r="CO734" s="127"/>
      <c r="CP734" s="127"/>
      <c r="CQ734" s="127"/>
      <c r="CR734" s="127"/>
      <c r="CS734" s="127"/>
    </row>
    <row r="735" spans="1:97" ht="12.75" customHeight="1" x14ac:dyDescent="0.25">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c r="CL735" s="127"/>
      <c r="CM735" s="127"/>
      <c r="CN735" s="127"/>
      <c r="CO735" s="127"/>
      <c r="CP735" s="127"/>
      <c r="CQ735" s="127"/>
      <c r="CR735" s="127"/>
      <c r="CS735" s="127"/>
    </row>
    <row r="736" spans="1:97" ht="12.75" customHeight="1" x14ac:dyDescent="0.25">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c r="CL736" s="127"/>
      <c r="CM736" s="127"/>
      <c r="CN736" s="127"/>
      <c r="CO736" s="127"/>
      <c r="CP736" s="127"/>
      <c r="CQ736" s="127"/>
      <c r="CR736" s="127"/>
      <c r="CS736" s="127"/>
    </row>
    <row r="737" spans="1:97" ht="12.75" customHeight="1" x14ac:dyDescent="0.25">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c r="CL737" s="127"/>
      <c r="CM737" s="127"/>
      <c r="CN737" s="127"/>
      <c r="CO737" s="127"/>
      <c r="CP737" s="127"/>
      <c r="CQ737" s="127"/>
      <c r="CR737" s="127"/>
      <c r="CS737" s="127"/>
    </row>
    <row r="738" spans="1:97" ht="12.75" customHeight="1" x14ac:dyDescent="0.25">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c r="CL738" s="127"/>
      <c r="CM738" s="127"/>
      <c r="CN738" s="127"/>
      <c r="CO738" s="127"/>
      <c r="CP738" s="127"/>
      <c r="CQ738" s="127"/>
      <c r="CR738" s="127"/>
      <c r="CS738" s="127"/>
    </row>
    <row r="739" spans="1:97" ht="12.75" customHeight="1" x14ac:dyDescent="0.25">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c r="CL739" s="127"/>
      <c r="CM739" s="127"/>
      <c r="CN739" s="127"/>
      <c r="CO739" s="127"/>
      <c r="CP739" s="127"/>
      <c r="CQ739" s="127"/>
      <c r="CR739" s="127"/>
      <c r="CS739" s="127"/>
    </row>
    <row r="740" spans="1:97" ht="12.75" customHeight="1" x14ac:dyDescent="0.25">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c r="CL740" s="127"/>
      <c r="CM740" s="127"/>
      <c r="CN740" s="127"/>
      <c r="CO740" s="127"/>
      <c r="CP740" s="127"/>
      <c r="CQ740" s="127"/>
      <c r="CR740" s="127"/>
      <c r="CS740" s="127"/>
    </row>
    <row r="741" spans="1:97" ht="12.75" customHeight="1" x14ac:dyDescent="0.25">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c r="CL741" s="127"/>
      <c r="CM741" s="127"/>
      <c r="CN741" s="127"/>
      <c r="CO741" s="127"/>
      <c r="CP741" s="127"/>
      <c r="CQ741" s="127"/>
      <c r="CR741" s="127"/>
      <c r="CS741" s="127"/>
    </row>
    <row r="742" spans="1:97" ht="12.75" customHeight="1" x14ac:dyDescent="0.25">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c r="CL742" s="127"/>
      <c r="CM742" s="127"/>
      <c r="CN742" s="127"/>
      <c r="CO742" s="127"/>
      <c r="CP742" s="127"/>
      <c r="CQ742" s="127"/>
      <c r="CR742" s="127"/>
      <c r="CS742" s="127"/>
    </row>
    <row r="743" spans="1:97" ht="12.75" customHeight="1" x14ac:dyDescent="0.25">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c r="CL743" s="127"/>
      <c r="CM743" s="127"/>
      <c r="CN743" s="127"/>
      <c r="CO743" s="127"/>
      <c r="CP743" s="127"/>
      <c r="CQ743" s="127"/>
      <c r="CR743" s="127"/>
      <c r="CS743" s="127"/>
    </row>
    <row r="744" spans="1:97" ht="12.75" customHeight="1" x14ac:dyDescent="0.25">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c r="CL744" s="127"/>
      <c r="CM744" s="127"/>
      <c r="CN744" s="127"/>
      <c r="CO744" s="127"/>
      <c r="CP744" s="127"/>
      <c r="CQ744" s="127"/>
      <c r="CR744" s="127"/>
      <c r="CS744" s="127"/>
    </row>
    <row r="745" spans="1:97" ht="12.75" customHeight="1" x14ac:dyDescent="0.25">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c r="CL745" s="127"/>
      <c r="CM745" s="127"/>
      <c r="CN745" s="127"/>
      <c r="CO745" s="127"/>
      <c r="CP745" s="127"/>
      <c r="CQ745" s="127"/>
      <c r="CR745" s="127"/>
      <c r="CS745" s="127"/>
    </row>
    <row r="746" spans="1:97" ht="12.75" customHeight="1" x14ac:dyDescent="0.25">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c r="CL746" s="127"/>
      <c r="CM746" s="127"/>
      <c r="CN746" s="127"/>
      <c r="CO746" s="127"/>
      <c r="CP746" s="127"/>
      <c r="CQ746" s="127"/>
      <c r="CR746" s="127"/>
      <c r="CS746" s="127"/>
    </row>
    <row r="747" spans="1:97" ht="12.75" customHeight="1" x14ac:dyDescent="0.25">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c r="CL747" s="127"/>
      <c r="CM747" s="127"/>
      <c r="CN747" s="127"/>
      <c r="CO747" s="127"/>
      <c r="CP747" s="127"/>
      <c r="CQ747" s="127"/>
      <c r="CR747" s="127"/>
      <c r="CS747" s="127"/>
    </row>
    <row r="748" spans="1:97" ht="12.75" customHeight="1" x14ac:dyDescent="0.25">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c r="CL748" s="127"/>
      <c r="CM748" s="127"/>
      <c r="CN748" s="127"/>
      <c r="CO748" s="127"/>
      <c r="CP748" s="127"/>
      <c r="CQ748" s="127"/>
      <c r="CR748" s="127"/>
      <c r="CS748" s="127"/>
    </row>
    <row r="749" spans="1:97" ht="12.75" customHeight="1" x14ac:dyDescent="0.25">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c r="CL749" s="127"/>
      <c r="CM749" s="127"/>
      <c r="CN749" s="127"/>
      <c r="CO749" s="127"/>
      <c r="CP749" s="127"/>
      <c r="CQ749" s="127"/>
      <c r="CR749" s="127"/>
      <c r="CS749" s="127"/>
    </row>
    <row r="750" spans="1:97" ht="12.75" customHeight="1" x14ac:dyDescent="0.25">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c r="CL750" s="127"/>
      <c r="CM750" s="127"/>
      <c r="CN750" s="127"/>
      <c r="CO750" s="127"/>
      <c r="CP750" s="127"/>
      <c r="CQ750" s="127"/>
      <c r="CR750" s="127"/>
      <c r="CS750" s="127"/>
    </row>
    <row r="751" spans="1:97" ht="12.75" customHeight="1" x14ac:dyDescent="0.25">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c r="CL751" s="127"/>
      <c r="CM751" s="127"/>
      <c r="CN751" s="127"/>
      <c r="CO751" s="127"/>
      <c r="CP751" s="127"/>
      <c r="CQ751" s="127"/>
      <c r="CR751" s="127"/>
      <c r="CS751" s="127"/>
    </row>
    <row r="752" spans="1:97" ht="12.75" customHeight="1" x14ac:dyDescent="0.25">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c r="CL752" s="127"/>
      <c r="CM752" s="127"/>
      <c r="CN752" s="127"/>
      <c r="CO752" s="127"/>
      <c r="CP752" s="127"/>
      <c r="CQ752" s="127"/>
      <c r="CR752" s="127"/>
      <c r="CS752" s="127"/>
    </row>
    <row r="753" spans="1:97" ht="12.75" customHeight="1" x14ac:dyDescent="0.25">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c r="CL753" s="127"/>
      <c r="CM753" s="127"/>
      <c r="CN753" s="127"/>
      <c r="CO753" s="127"/>
      <c r="CP753" s="127"/>
      <c r="CQ753" s="127"/>
      <c r="CR753" s="127"/>
      <c r="CS753" s="127"/>
    </row>
    <row r="754" spans="1:97" ht="12.75" customHeight="1" x14ac:dyDescent="0.25">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c r="CL754" s="127"/>
      <c r="CM754" s="127"/>
      <c r="CN754" s="127"/>
      <c r="CO754" s="127"/>
      <c r="CP754" s="127"/>
      <c r="CQ754" s="127"/>
      <c r="CR754" s="127"/>
      <c r="CS754" s="127"/>
    </row>
    <row r="755" spans="1:97" ht="12.75" customHeight="1" x14ac:dyDescent="0.25">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c r="CL755" s="127"/>
      <c r="CM755" s="127"/>
      <c r="CN755" s="127"/>
      <c r="CO755" s="127"/>
      <c r="CP755" s="127"/>
      <c r="CQ755" s="127"/>
      <c r="CR755" s="127"/>
      <c r="CS755" s="127"/>
    </row>
    <row r="756" spans="1:97" ht="12.75" customHeight="1" x14ac:dyDescent="0.25">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c r="CL756" s="127"/>
      <c r="CM756" s="127"/>
      <c r="CN756" s="127"/>
      <c r="CO756" s="127"/>
      <c r="CP756" s="127"/>
      <c r="CQ756" s="127"/>
      <c r="CR756" s="127"/>
      <c r="CS756" s="127"/>
    </row>
    <row r="757" spans="1:97" ht="12.75" customHeight="1" x14ac:dyDescent="0.25">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c r="CL757" s="127"/>
      <c r="CM757" s="127"/>
      <c r="CN757" s="127"/>
      <c r="CO757" s="127"/>
      <c r="CP757" s="127"/>
      <c r="CQ757" s="127"/>
      <c r="CR757" s="127"/>
      <c r="CS757" s="127"/>
    </row>
    <row r="758" spans="1:97" ht="12.75" customHeight="1" x14ac:dyDescent="0.25">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c r="CL758" s="127"/>
      <c r="CM758" s="127"/>
      <c r="CN758" s="127"/>
      <c r="CO758" s="127"/>
      <c r="CP758" s="127"/>
      <c r="CQ758" s="127"/>
      <c r="CR758" s="127"/>
      <c r="CS758" s="127"/>
    </row>
    <row r="759" spans="1:97" ht="12.75" customHeight="1" x14ac:dyDescent="0.25">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c r="CL759" s="127"/>
      <c r="CM759" s="127"/>
      <c r="CN759" s="127"/>
      <c r="CO759" s="127"/>
      <c r="CP759" s="127"/>
      <c r="CQ759" s="127"/>
      <c r="CR759" s="127"/>
      <c r="CS759" s="127"/>
    </row>
    <row r="760" spans="1:97" ht="12.75" customHeight="1" x14ac:dyDescent="0.25">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c r="CL760" s="127"/>
      <c r="CM760" s="127"/>
      <c r="CN760" s="127"/>
      <c r="CO760" s="127"/>
      <c r="CP760" s="127"/>
      <c r="CQ760" s="127"/>
      <c r="CR760" s="127"/>
      <c r="CS760" s="127"/>
    </row>
    <row r="761" spans="1:97" ht="12.75" customHeight="1" x14ac:dyDescent="0.25">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c r="CL761" s="127"/>
      <c r="CM761" s="127"/>
      <c r="CN761" s="127"/>
      <c r="CO761" s="127"/>
      <c r="CP761" s="127"/>
      <c r="CQ761" s="127"/>
      <c r="CR761" s="127"/>
      <c r="CS761" s="127"/>
    </row>
    <row r="762" spans="1:97" ht="12.75" customHeight="1" x14ac:dyDescent="0.25">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c r="CL762" s="127"/>
      <c r="CM762" s="127"/>
      <c r="CN762" s="127"/>
      <c r="CO762" s="127"/>
      <c r="CP762" s="127"/>
      <c r="CQ762" s="127"/>
      <c r="CR762" s="127"/>
      <c r="CS762" s="127"/>
    </row>
    <row r="763" spans="1:97" ht="12.75" customHeight="1" x14ac:dyDescent="0.25">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c r="CL763" s="127"/>
      <c r="CM763" s="127"/>
      <c r="CN763" s="127"/>
      <c r="CO763" s="127"/>
      <c r="CP763" s="127"/>
      <c r="CQ763" s="127"/>
      <c r="CR763" s="127"/>
      <c r="CS763" s="127"/>
    </row>
    <row r="764" spans="1:97" ht="12.75" customHeight="1" x14ac:dyDescent="0.25">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c r="CL764" s="127"/>
      <c r="CM764" s="127"/>
      <c r="CN764" s="127"/>
      <c r="CO764" s="127"/>
      <c r="CP764" s="127"/>
      <c r="CQ764" s="127"/>
      <c r="CR764" s="127"/>
      <c r="CS764" s="127"/>
    </row>
    <row r="765" spans="1:97" ht="12.75" customHeight="1" x14ac:dyDescent="0.25">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c r="CL765" s="127"/>
      <c r="CM765" s="127"/>
      <c r="CN765" s="127"/>
      <c r="CO765" s="127"/>
      <c r="CP765" s="127"/>
      <c r="CQ765" s="127"/>
      <c r="CR765" s="127"/>
      <c r="CS765" s="127"/>
    </row>
    <row r="766" spans="1:97" ht="12.75" customHeight="1" x14ac:dyDescent="0.25">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c r="CL766" s="127"/>
      <c r="CM766" s="127"/>
      <c r="CN766" s="127"/>
      <c r="CO766" s="127"/>
      <c r="CP766" s="127"/>
      <c r="CQ766" s="127"/>
      <c r="CR766" s="127"/>
      <c r="CS766" s="127"/>
    </row>
    <row r="767" spans="1:97" ht="12.75" customHeight="1" x14ac:dyDescent="0.25">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c r="CL767" s="127"/>
      <c r="CM767" s="127"/>
      <c r="CN767" s="127"/>
      <c r="CO767" s="127"/>
      <c r="CP767" s="127"/>
      <c r="CQ767" s="127"/>
      <c r="CR767" s="127"/>
      <c r="CS767" s="127"/>
    </row>
    <row r="768" spans="1:97" ht="12.75" customHeight="1" x14ac:dyDescent="0.25">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c r="CL768" s="127"/>
      <c r="CM768" s="127"/>
      <c r="CN768" s="127"/>
      <c r="CO768" s="127"/>
      <c r="CP768" s="127"/>
      <c r="CQ768" s="127"/>
      <c r="CR768" s="127"/>
      <c r="CS768" s="127"/>
    </row>
    <row r="769" spans="1:97" ht="12.75" customHeight="1" x14ac:dyDescent="0.25">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c r="CL769" s="127"/>
      <c r="CM769" s="127"/>
      <c r="CN769" s="127"/>
      <c r="CO769" s="127"/>
      <c r="CP769" s="127"/>
      <c r="CQ769" s="127"/>
      <c r="CR769" s="127"/>
      <c r="CS769" s="127"/>
    </row>
    <row r="770" spans="1:97" ht="12.75" customHeight="1" x14ac:dyDescent="0.25">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c r="CL770" s="127"/>
      <c r="CM770" s="127"/>
      <c r="CN770" s="127"/>
      <c r="CO770" s="127"/>
      <c r="CP770" s="127"/>
      <c r="CQ770" s="127"/>
      <c r="CR770" s="127"/>
      <c r="CS770" s="127"/>
    </row>
    <row r="771" spans="1:97" ht="12.75" customHeight="1" x14ac:dyDescent="0.25">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c r="CL771" s="127"/>
      <c r="CM771" s="127"/>
      <c r="CN771" s="127"/>
      <c r="CO771" s="127"/>
      <c r="CP771" s="127"/>
      <c r="CQ771" s="127"/>
      <c r="CR771" s="127"/>
      <c r="CS771" s="127"/>
    </row>
    <row r="772" spans="1:97" ht="12.75" customHeight="1" x14ac:dyDescent="0.25">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c r="CL772" s="127"/>
      <c r="CM772" s="127"/>
      <c r="CN772" s="127"/>
      <c r="CO772" s="127"/>
      <c r="CP772" s="127"/>
      <c r="CQ772" s="127"/>
      <c r="CR772" s="127"/>
      <c r="CS772" s="127"/>
    </row>
    <row r="773" spans="1:97" ht="12.75" customHeight="1" x14ac:dyDescent="0.25">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c r="CL773" s="127"/>
      <c r="CM773" s="127"/>
      <c r="CN773" s="127"/>
      <c r="CO773" s="127"/>
      <c r="CP773" s="127"/>
      <c r="CQ773" s="127"/>
      <c r="CR773" s="127"/>
      <c r="CS773" s="127"/>
    </row>
    <row r="774" spans="1:97" ht="12.75" customHeight="1" x14ac:dyDescent="0.25">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c r="CL774" s="127"/>
      <c r="CM774" s="127"/>
      <c r="CN774" s="127"/>
      <c r="CO774" s="127"/>
      <c r="CP774" s="127"/>
      <c r="CQ774" s="127"/>
      <c r="CR774" s="127"/>
      <c r="CS774" s="127"/>
    </row>
    <row r="775" spans="1:97" ht="12.75" customHeight="1" x14ac:dyDescent="0.25">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c r="CL775" s="127"/>
      <c r="CM775" s="127"/>
      <c r="CN775" s="127"/>
      <c r="CO775" s="127"/>
      <c r="CP775" s="127"/>
      <c r="CQ775" s="127"/>
      <c r="CR775" s="127"/>
      <c r="CS775" s="127"/>
    </row>
    <row r="776" spans="1:97" ht="12.75" customHeight="1" x14ac:dyDescent="0.25">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c r="CL776" s="127"/>
      <c r="CM776" s="127"/>
      <c r="CN776" s="127"/>
      <c r="CO776" s="127"/>
      <c r="CP776" s="127"/>
      <c r="CQ776" s="127"/>
      <c r="CR776" s="127"/>
      <c r="CS776" s="127"/>
    </row>
    <row r="777" spans="1:97" ht="12.75" customHeight="1" x14ac:dyDescent="0.25">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c r="CL777" s="127"/>
      <c r="CM777" s="127"/>
      <c r="CN777" s="127"/>
      <c r="CO777" s="127"/>
      <c r="CP777" s="127"/>
      <c r="CQ777" s="127"/>
      <c r="CR777" s="127"/>
      <c r="CS777" s="127"/>
    </row>
    <row r="778" spans="1:97" ht="12.75" customHeight="1" x14ac:dyDescent="0.25">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c r="CL778" s="127"/>
      <c r="CM778" s="127"/>
      <c r="CN778" s="127"/>
      <c r="CO778" s="127"/>
      <c r="CP778" s="127"/>
      <c r="CQ778" s="127"/>
      <c r="CR778" s="127"/>
      <c r="CS778" s="127"/>
    </row>
    <row r="779" spans="1:97" ht="12.75" customHeight="1" x14ac:dyDescent="0.25">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c r="CL779" s="127"/>
      <c r="CM779" s="127"/>
      <c r="CN779" s="127"/>
      <c r="CO779" s="127"/>
      <c r="CP779" s="127"/>
      <c r="CQ779" s="127"/>
      <c r="CR779" s="127"/>
      <c r="CS779" s="127"/>
    </row>
    <row r="780" spans="1:97" ht="12.75" customHeight="1" x14ac:dyDescent="0.25">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c r="CL780" s="127"/>
      <c r="CM780" s="127"/>
      <c r="CN780" s="127"/>
      <c r="CO780" s="127"/>
      <c r="CP780" s="127"/>
      <c r="CQ780" s="127"/>
      <c r="CR780" s="127"/>
      <c r="CS780" s="127"/>
    </row>
    <row r="781" spans="1:97" ht="12.75" customHeight="1" x14ac:dyDescent="0.25">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c r="CL781" s="127"/>
      <c r="CM781" s="127"/>
      <c r="CN781" s="127"/>
      <c r="CO781" s="127"/>
      <c r="CP781" s="127"/>
      <c r="CQ781" s="127"/>
      <c r="CR781" s="127"/>
      <c r="CS781" s="127"/>
    </row>
    <row r="782" spans="1:97" ht="12.75" customHeight="1" x14ac:dyDescent="0.25">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c r="CL782" s="127"/>
      <c r="CM782" s="127"/>
      <c r="CN782" s="127"/>
      <c r="CO782" s="127"/>
      <c r="CP782" s="127"/>
      <c r="CQ782" s="127"/>
      <c r="CR782" s="127"/>
      <c r="CS782" s="127"/>
    </row>
    <row r="783" spans="1:97" ht="12.75" customHeight="1" x14ac:dyDescent="0.25">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c r="CL783" s="127"/>
      <c r="CM783" s="127"/>
      <c r="CN783" s="127"/>
      <c r="CO783" s="127"/>
      <c r="CP783" s="127"/>
      <c r="CQ783" s="127"/>
      <c r="CR783" s="127"/>
      <c r="CS783" s="127"/>
    </row>
    <row r="784" spans="1:97" ht="12.75" customHeight="1" x14ac:dyDescent="0.25">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c r="CL784" s="127"/>
      <c r="CM784" s="127"/>
      <c r="CN784" s="127"/>
      <c r="CO784" s="127"/>
      <c r="CP784" s="127"/>
      <c r="CQ784" s="127"/>
      <c r="CR784" s="127"/>
      <c r="CS784" s="127"/>
    </row>
    <row r="785" spans="1:97" ht="12.75" customHeight="1" x14ac:dyDescent="0.25">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c r="CL785" s="127"/>
      <c r="CM785" s="127"/>
      <c r="CN785" s="127"/>
      <c r="CO785" s="127"/>
      <c r="CP785" s="127"/>
      <c r="CQ785" s="127"/>
      <c r="CR785" s="127"/>
      <c r="CS785" s="127"/>
    </row>
    <row r="786" spans="1:97" ht="12.75" customHeight="1" x14ac:dyDescent="0.25">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c r="CL786" s="127"/>
      <c r="CM786" s="127"/>
      <c r="CN786" s="127"/>
      <c r="CO786" s="127"/>
      <c r="CP786" s="127"/>
      <c r="CQ786" s="127"/>
      <c r="CR786" s="127"/>
      <c r="CS786" s="127"/>
    </row>
    <row r="787" spans="1:97" ht="12.75" customHeight="1" x14ac:dyDescent="0.25">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c r="CL787" s="127"/>
      <c r="CM787" s="127"/>
      <c r="CN787" s="127"/>
      <c r="CO787" s="127"/>
      <c r="CP787" s="127"/>
      <c r="CQ787" s="127"/>
      <c r="CR787" s="127"/>
      <c r="CS787" s="127"/>
    </row>
    <row r="788" spans="1:97" ht="12.75" customHeight="1" x14ac:dyDescent="0.25">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c r="CL788" s="127"/>
      <c r="CM788" s="127"/>
      <c r="CN788" s="127"/>
      <c r="CO788" s="127"/>
      <c r="CP788" s="127"/>
      <c r="CQ788" s="127"/>
      <c r="CR788" s="127"/>
      <c r="CS788" s="127"/>
    </row>
    <row r="789" spans="1:97" ht="12.75" customHeight="1" x14ac:dyDescent="0.25">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c r="CL789" s="127"/>
      <c r="CM789" s="127"/>
      <c r="CN789" s="127"/>
      <c r="CO789" s="127"/>
      <c r="CP789" s="127"/>
      <c r="CQ789" s="127"/>
      <c r="CR789" s="127"/>
      <c r="CS789" s="127"/>
    </row>
    <row r="790" spans="1:97" ht="12.75" customHeight="1" x14ac:dyDescent="0.25">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c r="CL790" s="127"/>
      <c r="CM790" s="127"/>
      <c r="CN790" s="127"/>
      <c r="CO790" s="127"/>
      <c r="CP790" s="127"/>
      <c r="CQ790" s="127"/>
      <c r="CR790" s="127"/>
      <c r="CS790" s="127"/>
    </row>
    <row r="791" spans="1:97" ht="12.75" customHeight="1" x14ac:dyDescent="0.25">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c r="CL791" s="127"/>
      <c r="CM791" s="127"/>
      <c r="CN791" s="127"/>
      <c r="CO791" s="127"/>
      <c r="CP791" s="127"/>
      <c r="CQ791" s="127"/>
      <c r="CR791" s="127"/>
      <c r="CS791" s="127"/>
    </row>
    <row r="792" spans="1:97" ht="12.75" customHeight="1" x14ac:dyDescent="0.25">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c r="CL792" s="127"/>
      <c r="CM792" s="127"/>
      <c r="CN792" s="127"/>
      <c r="CO792" s="127"/>
      <c r="CP792" s="127"/>
      <c r="CQ792" s="127"/>
      <c r="CR792" s="127"/>
      <c r="CS792" s="127"/>
    </row>
    <row r="793" spans="1:97" ht="12.75" customHeight="1" x14ac:dyDescent="0.25">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c r="CL793" s="127"/>
      <c r="CM793" s="127"/>
      <c r="CN793" s="127"/>
      <c r="CO793" s="127"/>
      <c r="CP793" s="127"/>
      <c r="CQ793" s="127"/>
      <c r="CR793" s="127"/>
      <c r="CS793" s="127"/>
    </row>
    <row r="794" spans="1:97" ht="12.75" customHeight="1" x14ac:dyDescent="0.25">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c r="CL794" s="127"/>
      <c r="CM794" s="127"/>
      <c r="CN794" s="127"/>
      <c r="CO794" s="127"/>
      <c r="CP794" s="127"/>
      <c r="CQ794" s="127"/>
      <c r="CR794" s="127"/>
      <c r="CS794" s="127"/>
    </row>
    <row r="795" spans="1:97" ht="12.75" customHeight="1" x14ac:dyDescent="0.25">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c r="CL795" s="127"/>
      <c r="CM795" s="127"/>
      <c r="CN795" s="127"/>
      <c r="CO795" s="127"/>
      <c r="CP795" s="127"/>
      <c r="CQ795" s="127"/>
      <c r="CR795" s="127"/>
      <c r="CS795" s="127"/>
    </row>
    <row r="796" spans="1:97" ht="12.75" customHeight="1" x14ac:dyDescent="0.25">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c r="CL796" s="127"/>
      <c r="CM796" s="127"/>
      <c r="CN796" s="127"/>
      <c r="CO796" s="127"/>
      <c r="CP796" s="127"/>
      <c r="CQ796" s="127"/>
      <c r="CR796" s="127"/>
      <c r="CS796" s="127"/>
    </row>
    <row r="797" spans="1:97" ht="12.75" customHeight="1" x14ac:dyDescent="0.25">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row>
    <row r="798" spans="1:97" ht="12.75" customHeight="1" x14ac:dyDescent="0.25">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c r="CL798" s="127"/>
      <c r="CM798" s="127"/>
      <c r="CN798" s="127"/>
      <c r="CO798" s="127"/>
      <c r="CP798" s="127"/>
      <c r="CQ798" s="127"/>
      <c r="CR798" s="127"/>
      <c r="CS798" s="127"/>
    </row>
    <row r="799" spans="1:97" ht="12.75" customHeight="1" x14ac:dyDescent="0.25">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c r="CL799" s="127"/>
      <c r="CM799" s="127"/>
      <c r="CN799" s="127"/>
      <c r="CO799" s="127"/>
      <c r="CP799" s="127"/>
      <c r="CQ799" s="127"/>
      <c r="CR799" s="127"/>
      <c r="CS799" s="127"/>
    </row>
    <row r="800" spans="1:97" ht="12.75" customHeight="1" x14ac:dyDescent="0.25">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c r="CL800" s="127"/>
      <c r="CM800" s="127"/>
      <c r="CN800" s="127"/>
      <c r="CO800" s="127"/>
      <c r="CP800" s="127"/>
      <c r="CQ800" s="127"/>
      <c r="CR800" s="127"/>
      <c r="CS800" s="127"/>
    </row>
    <row r="801" spans="1:97" ht="12.75" customHeight="1" x14ac:dyDescent="0.25">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c r="CL801" s="127"/>
      <c r="CM801" s="127"/>
      <c r="CN801" s="127"/>
      <c r="CO801" s="127"/>
      <c r="CP801" s="127"/>
      <c r="CQ801" s="127"/>
      <c r="CR801" s="127"/>
      <c r="CS801" s="127"/>
    </row>
    <row r="802" spans="1:97" ht="12.75" customHeight="1" x14ac:dyDescent="0.25">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row>
    <row r="803" spans="1:97" ht="12.75" customHeight="1" x14ac:dyDescent="0.25">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c r="CL803" s="127"/>
      <c r="CM803" s="127"/>
      <c r="CN803" s="127"/>
      <c r="CO803" s="127"/>
      <c r="CP803" s="127"/>
      <c r="CQ803" s="127"/>
      <c r="CR803" s="127"/>
      <c r="CS803" s="127"/>
    </row>
    <row r="804" spans="1:97" ht="12.75" customHeight="1" x14ac:dyDescent="0.25">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c r="CL804" s="127"/>
      <c r="CM804" s="127"/>
      <c r="CN804" s="127"/>
      <c r="CO804" s="127"/>
      <c r="CP804" s="127"/>
      <c r="CQ804" s="127"/>
      <c r="CR804" s="127"/>
      <c r="CS804" s="127"/>
    </row>
    <row r="805" spans="1:97" ht="12.75" customHeight="1" x14ac:dyDescent="0.25">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c r="CL805" s="127"/>
      <c r="CM805" s="127"/>
      <c r="CN805" s="127"/>
      <c r="CO805" s="127"/>
      <c r="CP805" s="127"/>
      <c r="CQ805" s="127"/>
      <c r="CR805" s="127"/>
      <c r="CS805" s="127"/>
    </row>
    <row r="806" spans="1:97" ht="12.75" customHeight="1" x14ac:dyDescent="0.25">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c r="CL806" s="127"/>
      <c r="CM806" s="127"/>
      <c r="CN806" s="127"/>
      <c r="CO806" s="127"/>
      <c r="CP806" s="127"/>
      <c r="CQ806" s="127"/>
      <c r="CR806" s="127"/>
      <c r="CS806" s="127"/>
    </row>
    <row r="807" spans="1:97" ht="12.75" customHeight="1" x14ac:dyDescent="0.25">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row>
    <row r="808" spans="1:97" ht="12.75" customHeight="1" x14ac:dyDescent="0.25">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c r="CL808" s="127"/>
      <c r="CM808" s="127"/>
      <c r="CN808" s="127"/>
      <c r="CO808" s="127"/>
      <c r="CP808" s="127"/>
      <c r="CQ808" s="127"/>
      <c r="CR808" s="127"/>
      <c r="CS808" s="127"/>
    </row>
    <row r="809" spans="1:97" ht="12.75" customHeight="1" x14ac:dyDescent="0.25">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c r="CL809" s="127"/>
      <c r="CM809" s="127"/>
      <c r="CN809" s="127"/>
      <c r="CO809" s="127"/>
      <c r="CP809" s="127"/>
      <c r="CQ809" s="127"/>
      <c r="CR809" s="127"/>
      <c r="CS809" s="127"/>
    </row>
    <row r="810" spans="1:97" ht="12.75" customHeight="1" x14ac:dyDescent="0.25">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c r="CL810" s="127"/>
      <c r="CM810" s="127"/>
      <c r="CN810" s="127"/>
      <c r="CO810" s="127"/>
      <c r="CP810" s="127"/>
      <c r="CQ810" s="127"/>
      <c r="CR810" s="127"/>
      <c r="CS810" s="127"/>
    </row>
    <row r="811" spans="1:97" ht="12.75" customHeight="1" x14ac:dyDescent="0.25">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c r="CL811" s="127"/>
      <c r="CM811" s="127"/>
      <c r="CN811" s="127"/>
      <c r="CO811" s="127"/>
      <c r="CP811" s="127"/>
      <c r="CQ811" s="127"/>
      <c r="CR811" s="127"/>
      <c r="CS811" s="127"/>
    </row>
    <row r="812" spans="1:97" ht="12.75" customHeight="1" x14ac:dyDescent="0.25">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c r="CL812" s="127"/>
      <c r="CM812" s="127"/>
      <c r="CN812" s="127"/>
      <c r="CO812" s="127"/>
      <c r="CP812" s="127"/>
      <c r="CQ812" s="127"/>
      <c r="CR812" s="127"/>
      <c r="CS812" s="127"/>
    </row>
    <row r="813" spans="1:97" ht="12.75" customHeight="1" x14ac:dyDescent="0.25">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c r="CL813" s="127"/>
      <c r="CM813" s="127"/>
      <c r="CN813" s="127"/>
      <c r="CO813" s="127"/>
      <c r="CP813" s="127"/>
      <c r="CQ813" s="127"/>
      <c r="CR813" s="127"/>
      <c r="CS813" s="127"/>
    </row>
    <row r="814" spans="1:97" ht="12.75" customHeight="1" x14ac:dyDescent="0.25">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c r="CL814" s="127"/>
      <c r="CM814" s="127"/>
      <c r="CN814" s="127"/>
      <c r="CO814" s="127"/>
      <c r="CP814" s="127"/>
      <c r="CQ814" s="127"/>
      <c r="CR814" s="127"/>
      <c r="CS814" s="127"/>
    </row>
    <row r="815" spans="1:97" ht="12.75" customHeight="1" x14ac:dyDescent="0.25">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c r="CL815" s="127"/>
      <c r="CM815" s="127"/>
      <c r="CN815" s="127"/>
      <c r="CO815" s="127"/>
      <c r="CP815" s="127"/>
      <c r="CQ815" s="127"/>
      <c r="CR815" s="127"/>
      <c r="CS815" s="127"/>
    </row>
    <row r="816" spans="1:97" ht="12.75" customHeight="1" x14ac:dyDescent="0.25">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c r="CL816" s="127"/>
      <c r="CM816" s="127"/>
      <c r="CN816" s="127"/>
      <c r="CO816" s="127"/>
      <c r="CP816" s="127"/>
      <c r="CQ816" s="127"/>
      <c r="CR816" s="127"/>
      <c r="CS816" s="127"/>
    </row>
    <row r="817" spans="1:97" ht="12.75" customHeight="1" x14ac:dyDescent="0.25">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c r="CL817" s="127"/>
      <c r="CM817" s="127"/>
      <c r="CN817" s="127"/>
      <c r="CO817" s="127"/>
      <c r="CP817" s="127"/>
      <c r="CQ817" s="127"/>
      <c r="CR817" s="127"/>
      <c r="CS817" s="127"/>
    </row>
    <row r="818" spans="1:97" ht="12.75" customHeight="1" x14ac:dyDescent="0.25">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c r="CL818" s="127"/>
      <c r="CM818" s="127"/>
      <c r="CN818" s="127"/>
      <c r="CO818" s="127"/>
      <c r="CP818" s="127"/>
      <c r="CQ818" s="127"/>
      <c r="CR818" s="127"/>
      <c r="CS818" s="127"/>
    </row>
    <row r="819" spans="1:97" ht="12.75" customHeight="1" x14ac:dyDescent="0.25">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c r="CL819" s="127"/>
      <c r="CM819" s="127"/>
      <c r="CN819" s="127"/>
      <c r="CO819" s="127"/>
      <c r="CP819" s="127"/>
      <c r="CQ819" s="127"/>
      <c r="CR819" s="127"/>
      <c r="CS819" s="127"/>
    </row>
    <row r="820" spans="1:97" ht="12.75" customHeight="1" x14ac:dyDescent="0.25">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c r="CL820" s="127"/>
      <c r="CM820" s="127"/>
      <c r="CN820" s="127"/>
      <c r="CO820" s="127"/>
      <c r="CP820" s="127"/>
      <c r="CQ820" s="127"/>
      <c r="CR820" s="127"/>
      <c r="CS820" s="127"/>
    </row>
    <row r="821" spans="1:97" ht="12.75" customHeight="1" x14ac:dyDescent="0.25">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c r="CL821" s="127"/>
      <c r="CM821" s="127"/>
      <c r="CN821" s="127"/>
      <c r="CO821" s="127"/>
      <c r="CP821" s="127"/>
      <c r="CQ821" s="127"/>
      <c r="CR821" s="127"/>
      <c r="CS821" s="127"/>
    </row>
    <row r="822" spans="1:97" ht="12.75" customHeight="1" x14ac:dyDescent="0.25">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c r="CL822" s="127"/>
      <c r="CM822" s="127"/>
      <c r="CN822" s="127"/>
      <c r="CO822" s="127"/>
      <c r="CP822" s="127"/>
      <c r="CQ822" s="127"/>
      <c r="CR822" s="127"/>
      <c r="CS822" s="127"/>
    </row>
    <row r="823" spans="1:97" ht="12.75" customHeight="1" x14ac:dyDescent="0.25">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c r="CL823" s="127"/>
      <c r="CM823" s="127"/>
      <c r="CN823" s="127"/>
      <c r="CO823" s="127"/>
      <c r="CP823" s="127"/>
      <c r="CQ823" s="127"/>
      <c r="CR823" s="127"/>
      <c r="CS823" s="127"/>
    </row>
    <row r="824" spans="1:97" ht="12.75" customHeight="1" x14ac:dyDescent="0.25">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c r="CL824" s="127"/>
      <c r="CM824" s="127"/>
      <c r="CN824" s="127"/>
      <c r="CO824" s="127"/>
      <c r="CP824" s="127"/>
      <c r="CQ824" s="127"/>
      <c r="CR824" s="127"/>
      <c r="CS824" s="127"/>
    </row>
    <row r="825" spans="1:97" ht="12.75" customHeight="1" x14ac:dyDescent="0.25">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c r="CL825" s="127"/>
      <c r="CM825" s="127"/>
      <c r="CN825" s="127"/>
      <c r="CO825" s="127"/>
      <c r="CP825" s="127"/>
      <c r="CQ825" s="127"/>
      <c r="CR825" s="127"/>
      <c r="CS825" s="127"/>
    </row>
    <row r="826" spans="1:97" ht="12.75" customHeight="1" x14ac:dyDescent="0.25">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c r="CL826" s="127"/>
      <c r="CM826" s="127"/>
      <c r="CN826" s="127"/>
      <c r="CO826" s="127"/>
      <c r="CP826" s="127"/>
      <c r="CQ826" s="127"/>
      <c r="CR826" s="127"/>
      <c r="CS826" s="127"/>
    </row>
    <row r="827" spans="1:97" ht="12.75" customHeight="1" x14ac:dyDescent="0.25">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c r="CL827" s="127"/>
      <c r="CM827" s="127"/>
      <c r="CN827" s="127"/>
      <c r="CO827" s="127"/>
      <c r="CP827" s="127"/>
      <c r="CQ827" s="127"/>
      <c r="CR827" s="127"/>
      <c r="CS827" s="127"/>
    </row>
    <row r="828" spans="1:97" ht="12.75" customHeight="1" x14ac:dyDescent="0.25">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c r="CL828" s="127"/>
      <c r="CM828" s="127"/>
      <c r="CN828" s="127"/>
      <c r="CO828" s="127"/>
      <c r="CP828" s="127"/>
      <c r="CQ828" s="127"/>
      <c r="CR828" s="127"/>
      <c r="CS828" s="127"/>
    </row>
    <row r="829" spans="1:97" ht="12.75" customHeight="1" x14ac:dyDescent="0.25">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c r="CL829" s="127"/>
      <c r="CM829" s="127"/>
      <c r="CN829" s="127"/>
      <c r="CO829" s="127"/>
      <c r="CP829" s="127"/>
      <c r="CQ829" s="127"/>
      <c r="CR829" s="127"/>
      <c r="CS829" s="127"/>
    </row>
    <row r="830" spans="1:97" ht="12.75" customHeight="1" x14ac:dyDescent="0.25">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c r="CL830" s="127"/>
      <c r="CM830" s="127"/>
      <c r="CN830" s="127"/>
      <c r="CO830" s="127"/>
      <c r="CP830" s="127"/>
      <c r="CQ830" s="127"/>
      <c r="CR830" s="127"/>
      <c r="CS830" s="127"/>
    </row>
    <row r="831" spans="1:97" ht="12.75" customHeight="1" x14ac:dyDescent="0.25">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c r="CL831" s="127"/>
      <c r="CM831" s="127"/>
      <c r="CN831" s="127"/>
      <c r="CO831" s="127"/>
      <c r="CP831" s="127"/>
      <c r="CQ831" s="127"/>
      <c r="CR831" s="127"/>
      <c r="CS831" s="127"/>
    </row>
    <row r="832" spans="1:97" ht="12.75" customHeight="1" x14ac:dyDescent="0.25">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c r="CL832" s="127"/>
      <c r="CM832" s="127"/>
      <c r="CN832" s="127"/>
      <c r="CO832" s="127"/>
      <c r="CP832" s="127"/>
      <c r="CQ832" s="127"/>
      <c r="CR832" s="127"/>
      <c r="CS832" s="127"/>
    </row>
    <row r="833" spans="1:97" ht="12.75" customHeight="1" x14ac:dyDescent="0.25">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c r="CL833" s="127"/>
      <c r="CM833" s="127"/>
      <c r="CN833" s="127"/>
      <c r="CO833" s="127"/>
      <c r="CP833" s="127"/>
      <c r="CQ833" s="127"/>
      <c r="CR833" s="127"/>
      <c r="CS833" s="127"/>
    </row>
    <row r="834" spans="1:97" ht="12.75" customHeight="1" x14ac:dyDescent="0.25">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c r="CL834" s="127"/>
      <c r="CM834" s="127"/>
      <c r="CN834" s="127"/>
      <c r="CO834" s="127"/>
      <c r="CP834" s="127"/>
      <c r="CQ834" s="127"/>
      <c r="CR834" s="127"/>
      <c r="CS834" s="127"/>
    </row>
    <row r="835" spans="1:97" ht="12.75" customHeight="1" x14ac:dyDescent="0.25">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c r="CL835" s="127"/>
      <c r="CM835" s="127"/>
      <c r="CN835" s="127"/>
      <c r="CO835" s="127"/>
      <c r="CP835" s="127"/>
      <c r="CQ835" s="127"/>
      <c r="CR835" s="127"/>
      <c r="CS835" s="127"/>
    </row>
    <row r="836" spans="1:97" ht="12.75" customHeight="1" x14ac:dyDescent="0.25">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c r="CL836" s="127"/>
      <c r="CM836" s="127"/>
      <c r="CN836" s="127"/>
      <c r="CO836" s="127"/>
      <c r="CP836" s="127"/>
      <c r="CQ836" s="127"/>
      <c r="CR836" s="127"/>
      <c r="CS836" s="127"/>
    </row>
    <row r="837" spans="1:97" ht="12.75" customHeight="1" x14ac:dyDescent="0.25">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c r="CL837" s="127"/>
      <c r="CM837" s="127"/>
      <c r="CN837" s="127"/>
      <c r="CO837" s="127"/>
      <c r="CP837" s="127"/>
      <c r="CQ837" s="127"/>
      <c r="CR837" s="127"/>
      <c r="CS837" s="127"/>
    </row>
    <row r="838" spans="1:97" ht="12.75" customHeight="1" x14ac:dyDescent="0.25">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c r="CL838" s="127"/>
      <c r="CM838" s="127"/>
      <c r="CN838" s="127"/>
      <c r="CO838" s="127"/>
      <c r="CP838" s="127"/>
      <c r="CQ838" s="127"/>
      <c r="CR838" s="127"/>
      <c r="CS838" s="127"/>
    </row>
    <row r="839" spans="1:97" ht="12.75" customHeight="1" x14ac:dyDescent="0.25">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c r="CL839" s="127"/>
      <c r="CM839" s="127"/>
      <c r="CN839" s="127"/>
      <c r="CO839" s="127"/>
      <c r="CP839" s="127"/>
      <c r="CQ839" s="127"/>
      <c r="CR839" s="127"/>
      <c r="CS839" s="127"/>
    </row>
    <row r="840" spans="1:97" ht="12.75" customHeight="1" x14ac:dyDescent="0.25">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c r="CL840" s="127"/>
      <c r="CM840" s="127"/>
      <c r="CN840" s="127"/>
      <c r="CO840" s="127"/>
      <c r="CP840" s="127"/>
      <c r="CQ840" s="127"/>
      <c r="CR840" s="127"/>
      <c r="CS840" s="127"/>
    </row>
    <row r="841" spans="1:97" ht="12.75" customHeight="1" x14ac:dyDescent="0.25">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c r="CL841" s="127"/>
      <c r="CM841" s="127"/>
      <c r="CN841" s="127"/>
      <c r="CO841" s="127"/>
      <c r="CP841" s="127"/>
      <c r="CQ841" s="127"/>
      <c r="CR841" s="127"/>
      <c r="CS841" s="127"/>
    </row>
    <row r="842" spans="1:97" ht="12.75" customHeight="1" x14ac:dyDescent="0.25">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c r="CL842" s="127"/>
      <c r="CM842" s="127"/>
      <c r="CN842" s="127"/>
      <c r="CO842" s="127"/>
      <c r="CP842" s="127"/>
      <c r="CQ842" s="127"/>
      <c r="CR842" s="127"/>
      <c r="CS842" s="127"/>
    </row>
    <row r="843" spans="1:97" ht="12.75" customHeight="1" x14ac:dyDescent="0.25">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c r="CL843" s="127"/>
      <c r="CM843" s="127"/>
      <c r="CN843" s="127"/>
      <c r="CO843" s="127"/>
      <c r="CP843" s="127"/>
      <c r="CQ843" s="127"/>
      <c r="CR843" s="127"/>
      <c r="CS843" s="127"/>
    </row>
    <row r="844" spans="1:97" ht="12.75" customHeight="1" x14ac:dyDescent="0.25">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c r="CL844" s="127"/>
      <c r="CM844" s="127"/>
      <c r="CN844" s="127"/>
      <c r="CO844" s="127"/>
      <c r="CP844" s="127"/>
      <c r="CQ844" s="127"/>
      <c r="CR844" s="127"/>
      <c r="CS844" s="127"/>
    </row>
    <row r="845" spans="1:97" ht="12.75" customHeight="1" x14ac:dyDescent="0.25">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c r="CL845" s="127"/>
      <c r="CM845" s="127"/>
      <c r="CN845" s="127"/>
      <c r="CO845" s="127"/>
      <c r="CP845" s="127"/>
      <c r="CQ845" s="127"/>
      <c r="CR845" s="127"/>
      <c r="CS845" s="127"/>
    </row>
    <row r="846" spans="1:97" ht="12.75" customHeight="1" x14ac:dyDescent="0.25">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c r="CL846" s="127"/>
      <c r="CM846" s="127"/>
      <c r="CN846" s="127"/>
      <c r="CO846" s="127"/>
      <c r="CP846" s="127"/>
      <c r="CQ846" s="127"/>
      <c r="CR846" s="127"/>
      <c r="CS846" s="127"/>
    </row>
    <row r="847" spans="1:97" ht="12.75" customHeight="1" x14ac:dyDescent="0.25">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c r="CL847" s="127"/>
      <c r="CM847" s="127"/>
      <c r="CN847" s="127"/>
      <c r="CO847" s="127"/>
      <c r="CP847" s="127"/>
      <c r="CQ847" s="127"/>
      <c r="CR847" s="127"/>
      <c r="CS847" s="127"/>
    </row>
    <row r="848" spans="1:97" ht="12.75" customHeight="1" x14ac:dyDescent="0.25">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c r="CL848" s="127"/>
      <c r="CM848" s="127"/>
      <c r="CN848" s="127"/>
      <c r="CO848" s="127"/>
      <c r="CP848" s="127"/>
      <c r="CQ848" s="127"/>
      <c r="CR848" s="127"/>
      <c r="CS848" s="127"/>
    </row>
    <row r="849" spans="1:97" ht="12.75" customHeight="1" x14ac:dyDescent="0.25">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c r="CL849" s="127"/>
      <c r="CM849" s="127"/>
      <c r="CN849" s="127"/>
      <c r="CO849" s="127"/>
      <c r="CP849" s="127"/>
      <c r="CQ849" s="127"/>
      <c r="CR849" s="127"/>
      <c r="CS849" s="127"/>
    </row>
    <row r="850" spans="1:97" ht="12.75" customHeight="1" x14ac:dyDescent="0.25">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c r="CL850" s="127"/>
      <c r="CM850" s="127"/>
      <c r="CN850" s="127"/>
      <c r="CO850" s="127"/>
      <c r="CP850" s="127"/>
      <c r="CQ850" s="127"/>
      <c r="CR850" s="127"/>
      <c r="CS850" s="127"/>
    </row>
    <row r="851" spans="1:97" ht="12.75" customHeight="1" x14ac:dyDescent="0.25">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c r="CL851" s="127"/>
      <c r="CM851" s="127"/>
      <c r="CN851" s="127"/>
      <c r="CO851" s="127"/>
      <c r="CP851" s="127"/>
      <c r="CQ851" s="127"/>
      <c r="CR851" s="127"/>
      <c r="CS851" s="127"/>
    </row>
    <row r="852" spans="1:97" ht="12.75" customHeight="1" x14ac:dyDescent="0.25">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c r="CL852" s="127"/>
      <c r="CM852" s="127"/>
      <c r="CN852" s="127"/>
      <c r="CO852" s="127"/>
      <c r="CP852" s="127"/>
      <c r="CQ852" s="127"/>
      <c r="CR852" s="127"/>
      <c r="CS852" s="127"/>
    </row>
    <row r="853" spans="1:97" ht="12.75" customHeight="1" x14ac:dyDescent="0.25">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c r="CL853" s="127"/>
      <c r="CM853" s="127"/>
      <c r="CN853" s="127"/>
      <c r="CO853" s="127"/>
      <c r="CP853" s="127"/>
      <c r="CQ853" s="127"/>
      <c r="CR853" s="127"/>
      <c r="CS853" s="127"/>
    </row>
    <row r="854" spans="1:97" ht="12.75" customHeight="1" x14ac:dyDescent="0.25">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c r="CL854" s="127"/>
      <c r="CM854" s="127"/>
      <c r="CN854" s="127"/>
      <c r="CO854" s="127"/>
      <c r="CP854" s="127"/>
      <c r="CQ854" s="127"/>
      <c r="CR854" s="127"/>
      <c r="CS854" s="127"/>
    </row>
    <row r="855" spans="1:97" ht="12.75" customHeight="1" x14ac:dyDescent="0.25">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c r="CL855" s="127"/>
      <c r="CM855" s="127"/>
      <c r="CN855" s="127"/>
      <c r="CO855" s="127"/>
      <c r="CP855" s="127"/>
      <c r="CQ855" s="127"/>
      <c r="CR855" s="127"/>
      <c r="CS855" s="127"/>
    </row>
    <row r="856" spans="1:97" ht="12.75" customHeight="1" x14ac:dyDescent="0.25">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c r="CL856" s="127"/>
      <c r="CM856" s="127"/>
      <c r="CN856" s="127"/>
      <c r="CO856" s="127"/>
      <c r="CP856" s="127"/>
      <c r="CQ856" s="127"/>
      <c r="CR856" s="127"/>
      <c r="CS856" s="127"/>
    </row>
    <row r="857" spans="1:97" ht="12.75" customHeight="1" x14ac:dyDescent="0.25">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c r="CL857" s="127"/>
      <c r="CM857" s="127"/>
      <c r="CN857" s="127"/>
      <c r="CO857" s="127"/>
      <c r="CP857" s="127"/>
      <c r="CQ857" s="127"/>
      <c r="CR857" s="127"/>
      <c r="CS857" s="127"/>
    </row>
    <row r="858" spans="1:97" ht="12.75" customHeight="1" x14ac:dyDescent="0.25">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c r="CL858" s="127"/>
      <c r="CM858" s="127"/>
      <c r="CN858" s="127"/>
      <c r="CO858" s="127"/>
      <c r="CP858" s="127"/>
      <c r="CQ858" s="127"/>
      <c r="CR858" s="127"/>
      <c r="CS858" s="127"/>
    </row>
    <row r="859" spans="1:97" ht="12.75" customHeight="1" x14ac:dyDescent="0.25">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c r="CL859" s="127"/>
      <c r="CM859" s="127"/>
      <c r="CN859" s="127"/>
      <c r="CO859" s="127"/>
      <c r="CP859" s="127"/>
      <c r="CQ859" s="127"/>
      <c r="CR859" s="127"/>
      <c r="CS859" s="127"/>
    </row>
    <row r="860" spans="1:97" ht="12.75" customHeight="1" x14ac:dyDescent="0.25">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c r="CL860" s="127"/>
      <c r="CM860" s="127"/>
      <c r="CN860" s="127"/>
      <c r="CO860" s="127"/>
      <c r="CP860" s="127"/>
      <c r="CQ860" s="127"/>
      <c r="CR860" s="127"/>
      <c r="CS860" s="127"/>
    </row>
    <row r="861" spans="1:97" ht="12.75" customHeight="1" x14ac:dyDescent="0.25">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c r="CL861" s="127"/>
      <c r="CM861" s="127"/>
      <c r="CN861" s="127"/>
      <c r="CO861" s="127"/>
      <c r="CP861" s="127"/>
      <c r="CQ861" s="127"/>
      <c r="CR861" s="127"/>
      <c r="CS861" s="127"/>
    </row>
    <row r="862" spans="1:97" ht="12.75" customHeight="1" x14ac:dyDescent="0.25">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c r="CL862" s="127"/>
      <c r="CM862" s="127"/>
      <c r="CN862" s="127"/>
      <c r="CO862" s="127"/>
      <c r="CP862" s="127"/>
      <c r="CQ862" s="127"/>
      <c r="CR862" s="127"/>
      <c r="CS862" s="127"/>
    </row>
    <row r="863" spans="1:97" ht="12.75" customHeight="1" x14ac:dyDescent="0.25">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c r="CL863" s="127"/>
      <c r="CM863" s="127"/>
      <c r="CN863" s="127"/>
      <c r="CO863" s="127"/>
      <c r="CP863" s="127"/>
      <c r="CQ863" s="127"/>
      <c r="CR863" s="127"/>
      <c r="CS863" s="127"/>
    </row>
    <row r="864" spans="1:97" ht="12.75" customHeight="1" x14ac:dyDescent="0.25">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c r="CL864" s="127"/>
      <c r="CM864" s="127"/>
      <c r="CN864" s="127"/>
      <c r="CO864" s="127"/>
      <c r="CP864" s="127"/>
      <c r="CQ864" s="127"/>
      <c r="CR864" s="127"/>
      <c r="CS864" s="127"/>
    </row>
    <row r="865" spans="1:97" ht="12.75" customHeight="1" x14ac:dyDescent="0.25">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c r="CL865" s="127"/>
      <c r="CM865" s="127"/>
      <c r="CN865" s="127"/>
      <c r="CO865" s="127"/>
      <c r="CP865" s="127"/>
      <c r="CQ865" s="127"/>
      <c r="CR865" s="127"/>
      <c r="CS865" s="127"/>
    </row>
    <row r="866" spans="1:97" ht="12.75" customHeight="1" x14ac:dyDescent="0.25">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c r="CL866" s="127"/>
      <c r="CM866" s="127"/>
      <c r="CN866" s="127"/>
      <c r="CO866" s="127"/>
      <c r="CP866" s="127"/>
      <c r="CQ866" s="127"/>
      <c r="CR866" s="127"/>
      <c r="CS866" s="127"/>
    </row>
    <row r="867" spans="1:97" ht="12.75" customHeight="1" x14ac:dyDescent="0.25">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c r="CL867" s="127"/>
      <c r="CM867" s="127"/>
      <c r="CN867" s="127"/>
      <c r="CO867" s="127"/>
      <c r="CP867" s="127"/>
      <c r="CQ867" s="127"/>
      <c r="CR867" s="127"/>
      <c r="CS867" s="127"/>
    </row>
    <row r="868" spans="1:97" ht="12.75" customHeight="1" x14ac:dyDescent="0.25">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c r="CL868" s="127"/>
      <c r="CM868" s="127"/>
      <c r="CN868" s="127"/>
      <c r="CO868" s="127"/>
      <c r="CP868" s="127"/>
      <c r="CQ868" s="127"/>
      <c r="CR868" s="127"/>
      <c r="CS868" s="127"/>
    </row>
    <row r="869" spans="1:97" ht="12.75" customHeight="1" x14ac:dyDescent="0.25">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c r="CL869" s="127"/>
      <c r="CM869" s="127"/>
      <c r="CN869" s="127"/>
      <c r="CO869" s="127"/>
      <c r="CP869" s="127"/>
      <c r="CQ869" s="127"/>
      <c r="CR869" s="127"/>
      <c r="CS869" s="127"/>
    </row>
    <row r="870" spans="1:97" ht="12.75" customHeight="1" x14ac:dyDescent="0.25">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c r="CL870" s="127"/>
      <c r="CM870" s="127"/>
      <c r="CN870" s="127"/>
      <c r="CO870" s="127"/>
      <c r="CP870" s="127"/>
      <c r="CQ870" s="127"/>
      <c r="CR870" s="127"/>
      <c r="CS870" s="127"/>
    </row>
    <row r="871" spans="1:97" ht="12.75" customHeight="1" x14ac:dyDescent="0.25">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c r="CL871" s="127"/>
      <c r="CM871" s="127"/>
      <c r="CN871" s="127"/>
      <c r="CO871" s="127"/>
      <c r="CP871" s="127"/>
      <c r="CQ871" s="127"/>
      <c r="CR871" s="127"/>
      <c r="CS871" s="127"/>
    </row>
    <row r="872" spans="1:97" ht="12.75" customHeight="1" x14ac:dyDescent="0.25">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c r="CL872" s="127"/>
      <c r="CM872" s="127"/>
      <c r="CN872" s="127"/>
      <c r="CO872" s="127"/>
      <c r="CP872" s="127"/>
      <c r="CQ872" s="127"/>
      <c r="CR872" s="127"/>
      <c r="CS872" s="127"/>
    </row>
    <row r="873" spans="1:97" ht="12.75" customHeight="1" x14ac:dyDescent="0.25">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c r="CL873" s="127"/>
      <c r="CM873" s="127"/>
      <c r="CN873" s="127"/>
      <c r="CO873" s="127"/>
      <c r="CP873" s="127"/>
      <c r="CQ873" s="127"/>
      <c r="CR873" s="127"/>
      <c r="CS873" s="127"/>
    </row>
    <row r="874" spans="1:97" ht="12.75" customHeight="1" x14ac:dyDescent="0.25">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c r="CL874" s="127"/>
      <c r="CM874" s="127"/>
      <c r="CN874" s="127"/>
      <c r="CO874" s="127"/>
      <c r="CP874" s="127"/>
      <c r="CQ874" s="127"/>
      <c r="CR874" s="127"/>
      <c r="CS874" s="127"/>
    </row>
    <row r="875" spans="1:97" ht="12.75" customHeight="1" x14ac:dyDescent="0.25">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c r="CL875" s="127"/>
      <c r="CM875" s="127"/>
      <c r="CN875" s="127"/>
      <c r="CO875" s="127"/>
      <c r="CP875" s="127"/>
      <c r="CQ875" s="127"/>
      <c r="CR875" s="127"/>
      <c r="CS875" s="127"/>
    </row>
    <row r="876" spans="1:97" ht="12.75" customHeight="1" x14ac:dyDescent="0.25">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c r="CL876" s="127"/>
      <c r="CM876" s="127"/>
      <c r="CN876" s="127"/>
      <c r="CO876" s="127"/>
      <c r="CP876" s="127"/>
      <c r="CQ876" s="127"/>
      <c r="CR876" s="127"/>
      <c r="CS876" s="127"/>
    </row>
    <row r="877" spans="1:97" ht="12.75" customHeight="1" x14ac:dyDescent="0.25">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c r="CL877" s="127"/>
      <c r="CM877" s="127"/>
      <c r="CN877" s="127"/>
      <c r="CO877" s="127"/>
      <c r="CP877" s="127"/>
      <c r="CQ877" s="127"/>
      <c r="CR877" s="127"/>
      <c r="CS877" s="127"/>
    </row>
    <row r="878" spans="1:97" ht="12.75" customHeight="1" x14ac:dyDescent="0.25">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c r="CL878" s="127"/>
      <c r="CM878" s="127"/>
      <c r="CN878" s="127"/>
      <c r="CO878" s="127"/>
      <c r="CP878" s="127"/>
      <c r="CQ878" s="127"/>
      <c r="CR878" s="127"/>
      <c r="CS878" s="127"/>
    </row>
    <row r="879" spans="1:97" ht="12.75" customHeight="1" x14ac:dyDescent="0.25">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c r="CL879" s="127"/>
      <c r="CM879" s="127"/>
      <c r="CN879" s="127"/>
      <c r="CO879" s="127"/>
      <c r="CP879" s="127"/>
      <c r="CQ879" s="127"/>
      <c r="CR879" s="127"/>
      <c r="CS879" s="127"/>
    </row>
    <row r="880" spans="1:97" ht="12.75" customHeight="1" x14ac:dyDescent="0.25">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c r="CL880" s="127"/>
      <c r="CM880" s="127"/>
      <c r="CN880" s="127"/>
      <c r="CO880" s="127"/>
      <c r="CP880" s="127"/>
      <c r="CQ880" s="127"/>
      <c r="CR880" s="127"/>
      <c r="CS880" s="127"/>
    </row>
    <row r="881" spans="1:97" ht="12.75" customHeight="1" x14ac:dyDescent="0.25">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c r="CL881" s="127"/>
      <c r="CM881" s="127"/>
      <c r="CN881" s="127"/>
      <c r="CO881" s="127"/>
      <c r="CP881" s="127"/>
      <c r="CQ881" s="127"/>
      <c r="CR881" s="127"/>
      <c r="CS881" s="127"/>
    </row>
    <row r="882" spans="1:97" ht="12.75" customHeight="1" x14ac:dyDescent="0.25">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c r="CL882" s="127"/>
      <c r="CM882" s="127"/>
      <c r="CN882" s="127"/>
      <c r="CO882" s="127"/>
      <c r="CP882" s="127"/>
      <c r="CQ882" s="127"/>
      <c r="CR882" s="127"/>
      <c r="CS882" s="127"/>
    </row>
    <row r="883" spans="1:97" ht="12.75" customHeight="1" x14ac:dyDescent="0.25">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c r="CL883" s="127"/>
      <c r="CM883" s="127"/>
      <c r="CN883" s="127"/>
      <c r="CO883" s="127"/>
      <c r="CP883" s="127"/>
      <c r="CQ883" s="127"/>
      <c r="CR883" s="127"/>
      <c r="CS883" s="127"/>
    </row>
    <row r="884" spans="1:97" ht="12.75" customHeight="1" x14ac:dyDescent="0.25">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c r="CL884" s="127"/>
      <c r="CM884" s="127"/>
      <c r="CN884" s="127"/>
      <c r="CO884" s="127"/>
      <c r="CP884" s="127"/>
      <c r="CQ884" s="127"/>
      <c r="CR884" s="127"/>
      <c r="CS884" s="127"/>
    </row>
    <row r="885" spans="1:97" ht="12.75" customHeight="1" x14ac:dyDescent="0.25">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c r="CL885" s="127"/>
      <c r="CM885" s="127"/>
      <c r="CN885" s="127"/>
      <c r="CO885" s="127"/>
      <c r="CP885" s="127"/>
      <c r="CQ885" s="127"/>
      <c r="CR885" s="127"/>
      <c r="CS885" s="127"/>
    </row>
    <row r="886" spans="1:97" ht="12.75" customHeight="1" x14ac:dyDescent="0.25">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c r="CL886" s="127"/>
      <c r="CM886" s="127"/>
      <c r="CN886" s="127"/>
      <c r="CO886" s="127"/>
      <c r="CP886" s="127"/>
      <c r="CQ886" s="127"/>
      <c r="CR886" s="127"/>
      <c r="CS886" s="127"/>
    </row>
    <row r="887" spans="1:97" ht="12.75" customHeight="1" x14ac:dyDescent="0.25">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c r="CL887" s="127"/>
      <c r="CM887" s="127"/>
      <c r="CN887" s="127"/>
      <c r="CO887" s="127"/>
      <c r="CP887" s="127"/>
      <c r="CQ887" s="127"/>
      <c r="CR887" s="127"/>
      <c r="CS887" s="127"/>
    </row>
    <row r="888" spans="1:97" ht="12.75" customHeight="1" x14ac:dyDescent="0.25">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c r="CL888" s="127"/>
      <c r="CM888" s="127"/>
      <c r="CN888" s="127"/>
      <c r="CO888" s="127"/>
      <c r="CP888" s="127"/>
      <c r="CQ888" s="127"/>
      <c r="CR888" s="127"/>
      <c r="CS888" s="127"/>
    </row>
    <row r="889" spans="1:97" ht="12.75" customHeight="1" x14ac:dyDescent="0.25">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c r="CL889" s="127"/>
      <c r="CM889" s="127"/>
      <c r="CN889" s="127"/>
      <c r="CO889" s="127"/>
      <c r="CP889" s="127"/>
      <c r="CQ889" s="127"/>
      <c r="CR889" s="127"/>
      <c r="CS889" s="127"/>
    </row>
    <row r="890" spans="1:97" ht="12.75" customHeight="1" x14ac:dyDescent="0.25">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c r="CL890" s="127"/>
      <c r="CM890" s="127"/>
      <c r="CN890" s="127"/>
      <c r="CO890" s="127"/>
      <c r="CP890" s="127"/>
      <c r="CQ890" s="127"/>
      <c r="CR890" s="127"/>
      <c r="CS890" s="127"/>
    </row>
    <row r="891" spans="1:97" ht="12.75" customHeight="1" x14ac:dyDescent="0.25">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c r="CL891" s="127"/>
      <c r="CM891" s="127"/>
      <c r="CN891" s="127"/>
      <c r="CO891" s="127"/>
      <c r="CP891" s="127"/>
      <c r="CQ891" s="127"/>
      <c r="CR891" s="127"/>
      <c r="CS891" s="127"/>
    </row>
    <row r="892" spans="1:97" ht="12.75" customHeight="1" x14ac:dyDescent="0.25">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c r="CL892" s="127"/>
      <c r="CM892" s="127"/>
      <c r="CN892" s="127"/>
      <c r="CO892" s="127"/>
      <c r="CP892" s="127"/>
      <c r="CQ892" s="127"/>
      <c r="CR892" s="127"/>
      <c r="CS892" s="127"/>
    </row>
    <row r="893" spans="1:97" ht="12.75" customHeight="1" x14ac:dyDescent="0.25">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c r="CL893" s="127"/>
      <c r="CM893" s="127"/>
      <c r="CN893" s="127"/>
      <c r="CO893" s="127"/>
      <c r="CP893" s="127"/>
      <c r="CQ893" s="127"/>
      <c r="CR893" s="127"/>
      <c r="CS893" s="127"/>
    </row>
    <row r="894" spans="1:97" ht="12.75" customHeight="1" x14ac:dyDescent="0.25">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c r="CL894" s="127"/>
      <c r="CM894" s="127"/>
      <c r="CN894" s="127"/>
      <c r="CO894" s="127"/>
      <c r="CP894" s="127"/>
      <c r="CQ894" s="127"/>
      <c r="CR894" s="127"/>
      <c r="CS894" s="127"/>
    </row>
    <row r="895" spans="1:97" ht="12.75" customHeight="1" x14ac:dyDescent="0.25">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c r="CL895" s="127"/>
      <c r="CM895" s="127"/>
      <c r="CN895" s="127"/>
      <c r="CO895" s="127"/>
      <c r="CP895" s="127"/>
      <c r="CQ895" s="127"/>
      <c r="CR895" s="127"/>
      <c r="CS895" s="127"/>
    </row>
    <row r="896" spans="1:97" ht="12.75" customHeight="1" x14ac:dyDescent="0.25">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c r="CL896" s="127"/>
      <c r="CM896" s="127"/>
      <c r="CN896" s="127"/>
      <c r="CO896" s="127"/>
      <c r="CP896" s="127"/>
      <c r="CQ896" s="127"/>
      <c r="CR896" s="127"/>
      <c r="CS896" s="127"/>
    </row>
    <row r="897" spans="1:97" ht="12.75" customHeight="1" x14ac:dyDescent="0.25">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c r="CL897" s="127"/>
      <c r="CM897" s="127"/>
      <c r="CN897" s="127"/>
      <c r="CO897" s="127"/>
      <c r="CP897" s="127"/>
      <c r="CQ897" s="127"/>
      <c r="CR897" s="127"/>
      <c r="CS897" s="127"/>
    </row>
    <row r="898" spans="1:97" ht="12.75" customHeight="1" x14ac:dyDescent="0.25">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c r="CL898" s="127"/>
      <c r="CM898" s="127"/>
      <c r="CN898" s="127"/>
      <c r="CO898" s="127"/>
      <c r="CP898" s="127"/>
      <c r="CQ898" s="127"/>
      <c r="CR898" s="127"/>
      <c r="CS898" s="127"/>
    </row>
    <row r="899" spans="1:97" ht="12.75" customHeight="1" x14ac:dyDescent="0.25">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c r="CL899" s="127"/>
      <c r="CM899" s="127"/>
      <c r="CN899" s="127"/>
      <c r="CO899" s="127"/>
      <c r="CP899" s="127"/>
      <c r="CQ899" s="127"/>
      <c r="CR899" s="127"/>
      <c r="CS899" s="127"/>
    </row>
    <row r="900" spans="1:97" ht="12.75" customHeight="1" x14ac:dyDescent="0.25">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c r="CL900" s="127"/>
      <c r="CM900" s="127"/>
      <c r="CN900" s="127"/>
      <c r="CO900" s="127"/>
      <c r="CP900" s="127"/>
      <c r="CQ900" s="127"/>
      <c r="CR900" s="127"/>
      <c r="CS900" s="127"/>
    </row>
    <row r="901" spans="1:97" ht="12.75" customHeight="1" x14ac:dyDescent="0.25">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c r="CL901" s="127"/>
      <c r="CM901" s="127"/>
      <c r="CN901" s="127"/>
      <c r="CO901" s="127"/>
      <c r="CP901" s="127"/>
      <c r="CQ901" s="127"/>
      <c r="CR901" s="127"/>
      <c r="CS901" s="127"/>
    </row>
    <row r="902" spans="1:97" ht="12.75" customHeight="1" x14ac:dyDescent="0.25">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c r="CL902" s="127"/>
      <c r="CM902" s="127"/>
      <c r="CN902" s="127"/>
      <c r="CO902" s="127"/>
      <c r="CP902" s="127"/>
      <c r="CQ902" s="127"/>
      <c r="CR902" s="127"/>
      <c r="CS902" s="127"/>
    </row>
    <row r="903" spans="1:97" ht="12.75" customHeight="1" x14ac:dyDescent="0.25">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c r="CL903" s="127"/>
      <c r="CM903" s="127"/>
      <c r="CN903" s="127"/>
      <c r="CO903" s="127"/>
      <c r="CP903" s="127"/>
      <c r="CQ903" s="127"/>
      <c r="CR903" s="127"/>
      <c r="CS903" s="127"/>
    </row>
    <row r="904" spans="1:97" ht="12.75" customHeight="1" x14ac:dyDescent="0.25">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c r="CL904" s="127"/>
      <c r="CM904" s="127"/>
      <c r="CN904" s="127"/>
      <c r="CO904" s="127"/>
      <c r="CP904" s="127"/>
      <c r="CQ904" s="127"/>
      <c r="CR904" s="127"/>
      <c r="CS904" s="127"/>
    </row>
    <row r="905" spans="1:97" ht="12.75" customHeight="1" x14ac:dyDescent="0.25">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c r="CL905" s="127"/>
      <c r="CM905" s="127"/>
      <c r="CN905" s="127"/>
      <c r="CO905" s="127"/>
      <c r="CP905" s="127"/>
      <c r="CQ905" s="127"/>
      <c r="CR905" s="127"/>
      <c r="CS905" s="127"/>
    </row>
    <row r="906" spans="1:97" ht="12.75" customHeight="1" x14ac:dyDescent="0.25">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c r="CL906" s="127"/>
      <c r="CM906" s="127"/>
      <c r="CN906" s="127"/>
      <c r="CO906" s="127"/>
      <c r="CP906" s="127"/>
      <c r="CQ906" s="127"/>
      <c r="CR906" s="127"/>
      <c r="CS906" s="127"/>
    </row>
    <row r="907" spans="1:97" ht="12.75" customHeight="1" x14ac:dyDescent="0.25">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c r="CL907" s="127"/>
      <c r="CM907" s="127"/>
      <c r="CN907" s="127"/>
      <c r="CO907" s="127"/>
      <c r="CP907" s="127"/>
      <c r="CQ907" s="127"/>
      <c r="CR907" s="127"/>
      <c r="CS907" s="127"/>
    </row>
    <row r="908" spans="1:97" ht="12.75" customHeight="1" x14ac:dyDescent="0.25">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c r="CL908" s="127"/>
      <c r="CM908" s="127"/>
      <c r="CN908" s="127"/>
      <c r="CO908" s="127"/>
      <c r="CP908" s="127"/>
      <c r="CQ908" s="127"/>
      <c r="CR908" s="127"/>
      <c r="CS908" s="127"/>
    </row>
    <row r="909" spans="1:97" ht="12.75" customHeight="1" x14ac:dyDescent="0.25">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c r="CL909" s="127"/>
      <c r="CM909" s="127"/>
      <c r="CN909" s="127"/>
      <c r="CO909" s="127"/>
      <c r="CP909" s="127"/>
      <c r="CQ909" s="127"/>
      <c r="CR909" s="127"/>
      <c r="CS909" s="127"/>
    </row>
    <row r="910" spans="1:97" ht="12.75" customHeight="1" x14ac:dyDescent="0.25">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c r="CL910" s="127"/>
      <c r="CM910" s="127"/>
      <c r="CN910" s="127"/>
      <c r="CO910" s="127"/>
      <c r="CP910" s="127"/>
      <c r="CQ910" s="127"/>
      <c r="CR910" s="127"/>
      <c r="CS910" s="127"/>
    </row>
    <row r="911" spans="1:97" ht="12.75" customHeight="1" x14ac:dyDescent="0.25">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c r="CL911" s="127"/>
      <c r="CM911" s="127"/>
      <c r="CN911" s="127"/>
      <c r="CO911" s="127"/>
      <c r="CP911" s="127"/>
      <c r="CQ911" s="127"/>
      <c r="CR911" s="127"/>
      <c r="CS911" s="127"/>
    </row>
    <row r="912" spans="1:97" ht="12.75" customHeight="1" x14ac:dyDescent="0.25">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c r="CL912" s="127"/>
      <c r="CM912" s="127"/>
      <c r="CN912" s="127"/>
      <c r="CO912" s="127"/>
      <c r="CP912" s="127"/>
      <c r="CQ912" s="127"/>
      <c r="CR912" s="127"/>
      <c r="CS912" s="127"/>
    </row>
    <row r="913" spans="1:97" ht="12.75" customHeight="1" x14ac:dyDescent="0.25">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c r="CL913" s="127"/>
      <c r="CM913" s="127"/>
      <c r="CN913" s="127"/>
      <c r="CO913" s="127"/>
      <c r="CP913" s="127"/>
      <c r="CQ913" s="127"/>
      <c r="CR913" s="127"/>
      <c r="CS913" s="127"/>
    </row>
    <row r="914" spans="1:97" ht="12.75" customHeight="1" x14ac:dyDescent="0.25">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c r="CL914" s="127"/>
      <c r="CM914" s="127"/>
      <c r="CN914" s="127"/>
      <c r="CO914" s="127"/>
      <c r="CP914" s="127"/>
      <c r="CQ914" s="127"/>
      <c r="CR914" s="127"/>
      <c r="CS914" s="127"/>
    </row>
    <row r="915" spans="1:97" ht="12.75" customHeight="1" x14ac:dyDescent="0.25">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c r="CL915" s="127"/>
      <c r="CM915" s="127"/>
      <c r="CN915" s="127"/>
      <c r="CO915" s="127"/>
      <c r="CP915" s="127"/>
      <c r="CQ915" s="127"/>
      <c r="CR915" s="127"/>
      <c r="CS915" s="127"/>
    </row>
    <row r="916" spans="1:97" ht="12.75" customHeight="1" x14ac:dyDescent="0.25">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c r="CL916" s="127"/>
      <c r="CM916" s="127"/>
      <c r="CN916" s="127"/>
      <c r="CO916" s="127"/>
      <c r="CP916" s="127"/>
      <c r="CQ916" s="127"/>
      <c r="CR916" s="127"/>
      <c r="CS916" s="127"/>
    </row>
    <row r="917" spans="1:97" ht="12.75" customHeight="1" x14ac:dyDescent="0.25">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c r="CL917" s="127"/>
      <c r="CM917" s="127"/>
      <c r="CN917" s="127"/>
      <c r="CO917" s="127"/>
      <c r="CP917" s="127"/>
      <c r="CQ917" s="127"/>
      <c r="CR917" s="127"/>
      <c r="CS917" s="127"/>
    </row>
    <row r="918" spans="1:97" ht="12.75" customHeight="1" x14ac:dyDescent="0.25">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c r="CL918" s="127"/>
      <c r="CM918" s="127"/>
      <c r="CN918" s="127"/>
      <c r="CO918" s="127"/>
      <c r="CP918" s="127"/>
      <c r="CQ918" s="127"/>
      <c r="CR918" s="127"/>
      <c r="CS918" s="127"/>
    </row>
    <row r="919" spans="1:97" ht="12.75" customHeight="1" x14ac:dyDescent="0.25">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c r="CL919" s="127"/>
      <c r="CM919" s="127"/>
      <c r="CN919" s="127"/>
      <c r="CO919" s="127"/>
      <c r="CP919" s="127"/>
      <c r="CQ919" s="127"/>
      <c r="CR919" s="127"/>
      <c r="CS919" s="127"/>
    </row>
    <row r="920" spans="1:97" ht="12.75" customHeight="1" x14ac:dyDescent="0.25">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c r="CL920" s="127"/>
      <c r="CM920" s="127"/>
      <c r="CN920" s="127"/>
      <c r="CO920" s="127"/>
      <c r="CP920" s="127"/>
      <c r="CQ920" s="127"/>
      <c r="CR920" s="127"/>
      <c r="CS920" s="127"/>
    </row>
    <row r="921" spans="1:97" ht="12.75" customHeight="1" x14ac:dyDescent="0.25">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c r="CL921" s="127"/>
      <c r="CM921" s="127"/>
      <c r="CN921" s="127"/>
      <c r="CO921" s="127"/>
      <c r="CP921" s="127"/>
      <c r="CQ921" s="127"/>
      <c r="CR921" s="127"/>
      <c r="CS921" s="127"/>
    </row>
    <row r="922" spans="1:97" ht="12.75" customHeight="1" x14ac:dyDescent="0.25">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c r="CL922" s="127"/>
      <c r="CM922" s="127"/>
      <c r="CN922" s="127"/>
      <c r="CO922" s="127"/>
      <c r="CP922" s="127"/>
      <c r="CQ922" s="127"/>
      <c r="CR922" s="127"/>
      <c r="CS922" s="127"/>
    </row>
    <row r="923" spans="1:97" ht="12.75" customHeight="1" x14ac:dyDescent="0.25">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c r="CL923" s="127"/>
      <c r="CM923" s="127"/>
      <c r="CN923" s="127"/>
      <c r="CO923" s="127"/>
      <c r="CP923" s="127"/>
      <c r="CQ923" s="127"/>
      <c r="CR923" s="127"/>
      <c r="CS923" s="127"/>
    </row>
    <row r="924" spans="1:97" ht="12.75" customHeight="1" x14ac:dyDescent="0.25">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c r="CL924" s="127"/>
      <c r="CM924" s="127"/>
      <c r="CN924" s="127"/>
      <c r="CO924" s="127"/>
      <c r="CP924" s="127"/>
      <c r="CQ924" s="127"/>
      <c r="CR924" s="127"/>
      <c r="CS924" s="127"/>
    </row>
    <row r="925" spans="1:97" ht="12.75" customHeight="1" x14ac:dyDescent="0.25">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c r="CL925" s="127"/>
      <c r="CM925" s="127"/>
      <c r="CN925" s="127"/>
      <c r="CO925" s="127"/>
      <c r="CP925" s="127"/>
      <c r="CQ925" s="127"/>
      <c r="CR925" s="127"/>
      <c r="CS925" s="127"/>
    </row>
    <row r="926" spans="1:97" ht="12.75" customHeight="1" x14ac:dyDescent="0.25">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c r="CL926" s="127"/>
      <c r="CM926" s="127"/>
      <c r="CN926" s="127"/>
      <c r="CO926" s="127"/>
      <c r="CP926" s="127"/>
      <c r="CQ926" s="127"/>
      <c r="CR926" s="127"/>
      <c r="CS926" s="127"/>
    </row>
    <row r="927" spans="1:97" ht="12.75" customHeight="1" x14ac:dyDescent="0.25">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c r="CL927" s="127"/>
      <c r="CM927" s="127"/>
      <c r="CN927" s="127"/>
      <c r="CO927" s="127"/>
      <c r="CP927" s="127"/>
      <c r="CQ927" s="127"/>
      <c r="CR927" s="127"/>
      <c r="CS927" s="127"/>
    </row>
    <row r="928" spans="1:97" ht="12.75" customHeight="1" x14ac:dyDescent="0.25">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c r="CL928" s="127"/>
      <c r="CM928" s="127"/>
      <c r="CN928" s="127"/>
      <c r="CO928" s="127"/>
      <c r="CP928" s="127"/>
      <c r="CQ928" s="127"/>
      <c r="CR928" s="127"/>
      <c r="CS928" s="127"/>
    </row>
    <row r="929" spans="1:97" ht="12.75" customHeight="1" x14ac:dyDescent="0.25">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c r="CL929" s="127"/>
      <c r="CM929" s="127"/>
      <c r="CN929" s="127"/>
      <c r="CO929" s="127"/>
      <c r="CP929" s="127"/>
      <c r="CQ929" s="127"/>
      <c r="CR929" s="127"/>
      <c r="CS929" s="127"/>
    </row>
    <row r="930" spans="1:97" ht="12.75" customHeight="1" x14ac:dyDescent="0.25">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c r="CL930" s="127"/>
      <c r="CM930" s="127"/>
      <c r="CN930" s="127"/>
      <c r="CO930" s="127"/>
      <c r="CP930" s="127"/>
      <c r="CQ930" s="127"/>
      <c r="CR930" s="127"/>
      <c r="CS930" s="127"/>
    </row>
    <row r="931" spans="1:97" ht="12.75" customHeight="1" x14ac:dyDescent="0.25">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c r="CL931" s="127"/>
      <c r="CM931" s="127"/>
      <c r="CN931" s="127"/>
      <c r="CO931" s="127"/>
      <c r="CP931" s="127"/>
      <c r="CQ931" s="127"/>
      <c r="CR931" s="127"/>
      <c r="CS931" s="127"/>
    </row>
    <row r="932" spans="1:97" ht="12.75" customHeight="1" x14ac:dyDescent="0.25">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c r="CL932" s="127"/>
      <c r="CM932" s="127"/>
      <c r="CN932" s="127"/>
      <c r="CO932" s="127"/>
      <c r="CP932" s="127"/>
      <c r="CQ932" s="127"/>
      <c r="CR932" s="127"/>
      <c r="CS932" s="127"/>
    </row>
    <row r="933" spans="1:97" ht="12.75" customHeight="1" x14ac:dyDescent="0.25">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c r="CL933" s="127"/>
      <c r="CM933" s="127"/>
      <c r="CN933" s="127"/>
      <c r="CO933" s="127"/>
      <c r="CP933" s="127"/>
      <c r="CQ933" s="127"/>
      <c r="CR933" s="127"/>
      <c r="CS933" s="127"/>
    </row>
    <row r="934" spans="1:97" ht="12.75" customHeight="1" x14ac:dyDescent="0.25">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c r="CL934" s="127"/>
      <c r="CM934" s="127"/>
      <c r="CN934" s="127"/>
      <c r="CO934" s="127"/>
      <c r="CP934" s="127"/>
      <c r="CQ934" s="127"/>
      <c r="CR934" s="127"/>
      <c r="CS934" s="127"/>
    </row>
    <row r="935" spans="1:97" ht="12.75" customHeight="1" x14ac:dyDescent="0.25">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c r="CL935" s="127"/>
      <c r="CM935" s="127"/>
      <c r="CN935" s="127"/>
      <c r="CO935" s="127"/>
      <c r="CP935" s="127"/>
      <c r="CQ935" s="127"/>
      <c r="CR935" s="127"/>
      <c r="CS935" s="127"/>
    </row>
    <row r="936" spans="1:97" ht="12.75" customHeight="1" x14ac:dyDescent="0.25">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c r="CL936" s="127"/>
      <c r="CM936" s="127"/>
      <c r="CN936" s="127"/>
      <c r="CO936" s="127"/>
      <c r="CP936" s="127"/>
      <c r="CQ936" s="127"/>
      <c r="CR936" s="127"/>
      <c r="CS936" s="127"/>
    </row>
    <row r="937" spans="1:97" ht="12.75" customHeight="1" x14ac:dyDescent="0.25">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c r="CL937" s="127"/>
      <c r="CM937" s="127"/>
      <c r="CN937" s="127"/>
      <c r="CO937" s="127"/>
      <c r="CP937" s="127"/>
      <c r="CQ937" s="127"/>
      <c r="CR937" s="127"/>
      <c r="CS937" s="127"/>
    </row>
    <row r="938" spans="1:97" ht="12.75" customHeight="1" x14ac:dyDescent="0.25">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c r="CL938" s="127"/>
      <c r="CM938" s="127"/>
      <c r="CN938" s="127"/>
      <c r="CO938" s="127"/>
      <c r="CP938" s="127"/>
      <c r="CQ938" s="127"/>
      <c r="CR938" s="127"/>
      <c r="CS938" s="127"/>
    </row>
    <row r="939" spans="1:97" ht="12.75" customHeight="1" x14ac:dyDescent="0.25">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c r="CL939" s="127"/>
      <c r="CM939" s="127"/>
      <c r="CN939" s="127"/>
      <c r="CO939" s="127"/>
      <c r="CP939" s="127"/>
      <c r="CQ939" s="127"/>
      <c r="CR939" s="127"/>
      <c r="CS939" s="127"/>
    </row>
    <row r="940" spans="1:97" ht="12.75" customHeight="1" x14ac:dyDescent="0.25">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c r="CL940" s="127"/>
      <c r="CM940" s="127"/>
      <c r="CN940" s="127"/>
      <c r="CO940" s="127"/>
      <c r="CP940" s="127"/>
      <c r="CQ940" s="127"/>
      <c r="CR940" s="127"/>
      <c r="CS940" s="127"/>
    </row>
    <row r="941" spans="1:97" ht="12.75" customHeight="1" x14ac:dyDescent="0.25">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c r="CL941" s="127"/>
      <c r="CM941" s="127"/>
      <c r="CN941" s="127"/>
      <c r="CO941" s="127"/>
      <c r="CP941" s="127"/>
      <c r="CQ941" s="127"/>
      <c r="CR941" s="127"/>
      <c r="CS941" s="127"/>
    </row>
    <row r="942" spans="1:97" ht="12.75" customHeight="1" x14ac:dyDescent="0.25">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c r="CL942" s="127"/>
      <c r="CM942" s="127"/>
      <c r="CN942" s="127"/>
      <c r="CO942" s="127"/>
      <c r="CP942" s="127"/>
      <c r="CQ942" s="127"/>
      <c r="CR942" s="127"/>
      <c r="CS942" s="127"/>
    </row>
    <row r="943" spans="1:97" ht="12.75" customHeight="1" x14ac:dyDescent="0.25">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c r="CL943" s="127"/>
      <c r="CM943" s="127"/>
      <c r="CN943" s="127"/>
      <c r="CO943" s="127"/>
      <c r="CP943" s="127"/>
      <c r="CQ943" s="127"/>
      <c r="CR943" s="127"/>
      <c r="CS943" s="127"/>
    </row>
    <row r="944" spans="1:97" ht="12.75" customHeight="1" x14ac:dyDescent="0.25">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c r="CL944" s="127"/>
      <c r="CM944" s="127"/>
      <c r="CN944" s="127"/>
      <c r="CO944" s="127"/>
      <c r="CP944" s="127"/>
      <c r="CQ944" s="127"/>
      <c r="CR944" s="127"/>
      <c r="CS944" s="127"/>
    </row>
    <row r="945" spans="1:97" ht="12.75" customHeight="1" x14ac:dyDescent="0.25">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c r="CL945" s="127"/>
      <c r="CM945" s="127"/>
      <c r="CN945" s="127"/>
      <c r="CO945" s="127"/>
      <c r="CP945" s="127"/>
      <c r="CQ945" s="127"/>
      <c r="CR945" s="127"/>
      <c r="CS945" s="127"/>
    </row>
    <row r="946" spans="1:97" ht="12.75" customHeight="1" x14ac:dyDescent="0.25">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c r="CL946" s="127"/>
      <c r="CM946" s="127"/>
      <c r="CN946" s="127"/>
      <c r="CO946" s="127"/>
      <c r="CP946" s="127"/>
      <c r="CQ946" s="127"/>
      <c r="CR946" s="127"/>
      <c r="CS946" s="127"/>
    </row>
    <row r="947" spans="1:97" ht="12.75" customHeight="1" x14ac:dyDescent="0.25">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c r="CL947" s="127"/>
      <c r="CM947" s="127"/>
      <c r="CN947" s="127"/>
      <c r="CO947" s="127"/>
      <c r="CP947" s="127"/>
      <c r="CQ947" s="127"/>
      <c r="CR947" s="127"/>
      <c r="CS947" s="127"/>
    </row>
    <row r="948" spans="1:97" ht="12.75" customHeight="1" x14ac:dyDescent="0.25">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c r="CL948" s="127"/>
      <c r="CM948" s="127"/>
      <c r="CN948" s="127"/>
      <c r="CO948" s="127"/>
      <c r="CP948" s="127"/>
      <c r="CQ948" s="127"/>
      <c r="CR948" s="127"/>
      <c r="CS948" s="127"/>
    </row>
    <row r="949" spans="1:97" ht="12.75" customHeight="1" x14ac:dyDescent="0.25">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c r="CL949" s="127"/>
      <c r="CM949" s="127"/>
      <c r="CN949" s="127"/>
      <c r="CO949" s="127"/>
      <c r="CP949" s="127"/>
      <c r="CQ949" s="127"/>
      <c r="CR949" s="127"/>
      <c r="CS949" s="127"/>
    </row>
    <row r="950" spans="1:97" ht="12.75" customHeight="1" x14ac:dyDescent="0.25">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c r="CL950" s="127"/>
      <c r="CM950" s="127"/>
      <c r="CN950" s="127"/>
      <c r="CO950" s="127"/>
      <c r="CP950" s="127"/>
      <c r="CQ950" s="127"/>
      <c r="CR950" s="127"/>
      <c r="CS950" s="127"/>
    </row>
    <row r="951" spans="1:97" ht="12.75" customHeight="1" x14ac:dyDescent="0.25">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c r="CL951" s="127"/>
      <c r="CM951" s="127"/>
      <c r="CN951" s="127"/>
      <c r="CO951" s="127"/>
      <c r="CP951" s="127"/>
      <c r="CQ951" s="127"/>
      <c r="CR951" s="127"/>
      <c r="CS951" s="127"/>
    </row>
    <row r="952" spans="1:97" ht="12.75" customHeight="1" x14ac:dyDescent="0.25">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c r="CL952" s="127"/>
      <c r="CM952" s="127"/>
      <c r="CN952" s="127"/>
      <c r="CO952" s="127"/>
      <c r="CP952" s="127"/>
      <c r="CQ952" s="127"/>
      <c r="CR952" s="127"/>
      <c r="CS952" s="127"/>
    </row>
    <row r="953" spans="1:97" ht="12.75" customHeight="1" x14ac:dyDescent="0.25">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c r="CL953" s="127"/>
      <c r="CM953" s="127"/>
      <c r="CN953" s="127"/>
      <c r="CO953" s="127"/>
      <c r="CP953" s="127"/>
      <c r="CQ953" s="127"/>
      <c r="CR953" s="127"/>
      <c r="CS953" s="127"/>
    </row>
    <row r="954" spans="1:97" ht="12.75" customHeight="1" x14ac:dyDescent="0.25">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c r="CL954" s="127"/>
      <c r="CM954" s="127"/>
      <c r="CN954" s="127"/>
      <c r="CO954" s="127"/>
      <c r="CP954" s="127"/>
      <c r="CQ954" s="127"/>
      <c r="CR954" s="127"/>
      <c r="CS954" s="127"/>
    </row>
    <row r="955" spans="1:97" ht="12.75" customHeight="1" x14ac:dyDescent="0.25">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c r="CL955" s="127"/>
      <c r="CM955" s="127"/>
      <c r="CN955" s="127"/>
      <c r="CO955" s="127"/>
      <c r="CP955" s="127"/>
      <c r="CQ955" s="127"/>
      <c r="CR955" s="127"/>
      <c r="CS955" s="127"/>
    </row>
    <row r="956" spans="1:97" ht="12.75" customHeight="1" x14ac:dyDescent="0.25">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c r="CL956" s="127"/>
      <c r="CM956" s="127"/>
      <c r="CN956" s="127"/>
      <c r="CO956" s="127"/>
      <c r="CP956" s="127"/>
      <c r="CQ956" s="127"/>
      <c r="CR956" s="127"/>
      <c r="CS956" s="127"/>
    </row>
    <row r="957" spans="1:97" ht="12.75" customHeight="1" x14ac:dyDescent="0.25">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c r="CL957" s="127"/>
      <c r="CM957" s="127"/>
      <c r="CN957" s="127"/>
      <c r="CO957" s="127"/>
      <c r="CP957" s="127"/>
      <c r="CQ957" s="127"/>
      <c r="CR957" s="127"/>
      <c r="CS957" s="127"/>
    </row>
    <row r="958" spans="1:97" ht="12.75" customHeight="1" x14ac:dyDescent="0.25">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c r="CL958" s="127"/>
      <c r="CM958" s="127"/>
      <c r="CN958" s="127"/>
      <c r="CO958" s="127"/>
      <c r="CP958" s="127"/>
      <c r="CQ958" s="127"/>
      <c r="CR958" s="127"/>
      <c r="CS958" s="127"/>
    </row>
    <row r="959" spans="1:97" ht="12.75" customHeight="1" x14ac:dyDescent="0.25">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c r="CL959" s="127"/>
      <c r="CM959" s="127"/>
      <c r="CN959" s="127"/>
      <c r="CO959" s="127"/>
      <c r="CP959" s="127"/>
      <c r="CQ959" s="127"/>
      <c r="CR959" s="127"/>
      <c r="CS959" s="127"/>
    </row>
    <row r="960" spans="1:97" ht="12.75" customHeight="1" x14ac:dyDescent="0.25">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c r="CL960" s="127"/>
      <c r="CM960" s="127"/>
      <c r="CN960" s="127"/>
      <c r="CO960" s="127"/>
      <c r="CP960" s="127"/>
      <c r="CQ960" s="127"/>
      <c r="CR960" s="127"/>
      <c r="CS960" s="127"/>
    </row>
    <row r="961" spans="1:97" ht="12.75" customHeight="1" x14ac:dyDescent="0.25">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c r="CL961" s="127"/>
      <c r="CM961" s="127"/>
      <c r="CN961" s="127"/>
      <c r="CO961" s="127"/>
      <c r="CP961" s="127"/>
      <c r="CQ961" s="127"/>
      <c r="CR961" s="127"/>
      <c r="CS961" s="127"/>
    </row>
    <row r="962" spans="1:97" ht="12.75" customHeight="1" x14ac:dyDescent="0.25">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c r="CL962" s="127"/>
      <c r="CM962" s="127"/>
      <c r="CN962" s="127"/>
      <c r="CO962" s="127"/>
      <c r="CP962" s="127"/>
      <c r="CQ962" s="127"/>
      <c r="CR962" s="127"/>
      <c r="CS962" s="127"/>
    </row>
    <row r="963" spans="1:97" ht="12.75" customHeight="1" x14ac:dyDescent="0.25">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c r="CL963" s="127"/>
      <c r="CM963" s="127"/>
      <c r="CN963" s="127"/>
      <c r="CO963" s="127"/>
      <c r="CP963" s="127"/>
      <c r="CQ963" s="127"/>
      <c r="CR963" s="127"/>
      <c r="CS963" s="127"/>
    </row>
    <row r="964" spans="1:97" ht="12.75" customHeight="1" x14ac:dyDescent="0.25">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c r="CL964" s="127"/>
      <c r="CM964" s="127"/>
      <c r="CN964" s="127"/>
      <c r="CO964" s="127"/>
      <c r="CP964" s="127"/>
      <c r="CQ964" s="127"/>
      <c r="CR964" s="127"/>
      <c r="CS964" s="127"/>
    </row>
    <row r="965" spans="1:97" ht="12.75" customHeight="1" x14ac:dyDescent="0.25">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c r="CL965" s="127"/>
      <c r="CM965" s="127"/>
      <c r="CN965" s="127"/>
      <c r="CO965" s="127"/>
      <c r="CP965" s="127"/>
      <c r="CQ965" s="127"/>
      <c r="CR965" s="127"/>
      <c r="CS965" s="127"/>
    </row>
    <row r="966" spans="1:97" ht="12.75" customHeight="1" x14ac:dyDescent="0.25">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c r="CL966" s="127"/>
      <c r="CM966" s="127"/>
      <c r="CN966" s="127"/>
      <c r="CO966" s="127"/>
      <c r="CP966" s="127"/>
      <c r="CQ966" s="127"/>
      <c r="CR966" s="127"/>
      <c r="CS966" s="127"/>
    </row>
    <row r="967" spans="1:97" ht="12.75" customHeight="1" x14ac:dyDescent="0.25">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c r="CL967" s="127"/>
      <c r="CM967" s="127"/>
      <c r="CN967" s="127"/>
      <c r="CO967" s="127"/>
      <c r="CP967" s="127"/>
      <c r="CQ967" s="127"/>
      <c r="CR967" s="127"/>
      <c r="CS967" s="127"/>
    </row>
    <row r="968" spans="1:97" ht="12.75" customHeight="1" x14ac:dyDescent="0.25">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c r="CL968" s="127"/>
      <c r="CM968" s="127"/>
      <c r="CN968" s="127"/>
      <c r="CO968" s="127"/>
      <c r="CP968" s="127"/>
      <c r="CQ968" s="127"/>
      <c r="CR968" s="127"/>
      <c r="CS968" s="127"/>
    </row>
    <row r="969" spans="1:97" ht="12.75" customHeight="1" x14ac:dyDescent="0.25">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c r="CL969" s="127"/>
      <c r="CM969" s="127"/>
      <c r="CN969" s="127"/>
      <c r="CO969" s="127"/>
      <c r="CP969" s="127"/>
      <c r="CQ969" s="127"/>
      <c r="CR969" s="127"/>
      <c r="CS969" s="127"/>
    </row>
    <row r="970" spans="1:97" ht="12.75" customHeight="1" x14ac:dyDescent="0.25">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c r="CL970" s="127"/>
      <c r="CM970" s="127"/>
      <c r="CN970" s="127"/>
      <c r="CO970" s="127"/>
      <c r="CP970" s="127"/>
      <c r="CQ970" s="127"/>
      <c r="CR970" s="127"/>
      <c r="CS970" s="127"/>
    </row>
    <row r="971" spans="1:97" ht="12.75" customHeight="1" x14ac:dyDescent="0.25">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c r="CL971" s="127"/>
      <c r="CM971" s="127"/>
      <c r="CN971" s="127"/>
      <c r="CO971" s="127"/>
      <c r="CP971" s="127"/>
      <c r="CQ971" s="127"/>
      <c r="CR971" s="127"/>
      <c r="CS971" s="127"/>
    </row>
    <row r="972" spans="1:97" ht="12.75" customHeight="1" x14ac:dyDescent="0.25">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c r="CL972" s="127"/>
      <c r="CM972" s="127"/>
      <c r="CN972" s="127"/>
      <c r="CO972" s="127"/>
      <c r="CP972" s="127"/>
      <c r="CQ972" s="127"/>
      <c r="CR972" s="127"/>
      <c r="CS972" s="127"/>
    </row>
    <row r="973" spans="1:97" ht="12.75" customHeight="1" x14ac:dyDescent="0.25">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c r="CL973" s="127"/>
      <c r="CM973" s="127"/>
      <c r="CN973" s="127"/>
      <c r="CO973" s="127"/>
      <c r="CP973" s="127"/>
      <c r="CQ973" s="127"/>
      <c r="CR973" s="127"/>
      <c r="CS973" s="127"/>
    </row>
    <row r="974" spans="1:97" ht="12.75" customHeight="1" x14ac:dyDescent="0.25">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c r="CL974" s="127"/>
      <c r="CM974" s="127"/>
      <c r="CN974" s="127"/>
      <c r="CO974" s="127"/>
      <c r="CP974" s="127"/>
      <c r="CQ974" s="127"/>
      <c r="CR974" s="127"/>
      <c r="CS974" s="127"/>
    </row>
    <row r="975" spans="1:97" ht="12.75" customHeight="1" x14ac:dyDescent="0.25">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c r="CL975" s="127"/>
      <c r="CM975" s="127"/>
      <c r="CN975" s="127"/>
      <c r="CO975" s="127"/>
      <c r="CP975" s="127"/>
      <c r="CQ975" s="127"/>
      <c r="CR975" s="127"/>
      <c r="CS975" s="127"/>
    </row>
    <row r="976" spans="1:97" ht="12.75" customHeight="1" x14ac:dyDescent="0.25">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c r="CL976" s="127"/>
      <c r="CM976" s="127"/>
      <c r="CN976" s="127"/>
      <c r="CO976" s="127"/>
      <c r="CP976" s="127"/>
      <c r="CQ976" s="127"/>
      <c r="CR976" s="127"/>
      <c r="CS976" s="127"/>
    </row>
    <row r="977" spans="1:97" ht="12.75" customHeight="1" x14ac:dyDescent="0.25">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c r="CL977" s="127"/>
      <c r="CM977" s="127"/>
      <c r="CN977" s="127"/>
      <c r="CO977" s="127"/>
      <c r="CP977" s="127"/>
      <c r="CQ977" s="127"/>
      <c r="CR977" s="127"/>
      <c r="CS977" s="127"/>
    </row>
    <row r="978" spans="1:97" ht="12.75" customHeight="1" x14ac:dyDescent="0.25">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c r="CL978" s="127"/>
      <c r="CM978" s="127"/>
      <c r="CN978" s="127"/>
      <c r="CO978" s="127"/>
      <c r="CP978" s="127"/>
      <c r="CQ978" s="127"/>
      <c r="CR978" s="127"/>
      <c r="CS978" s="127"/>
    </row>
    <row r="979" spans="1:97" ht="12.75" customHeight="1" x14ac:dyDescent="0.25">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c r="CL979" s="127"/>
      <c r="CM979" s="127"/>
      <c r="CN979" s="127"/>
      <c r="CO979" s="127"/>
      <c r="CP979" s="127"/>
      <c r="CQ979" s="127"/>
      <c r="CR979" s="127"/>
      <c r="CS979" s="127"/>
    </row>
    <row r="980" spans="1:97" ht="12.75" customHeight="1" x14ac:dyDescent="0.25">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c r="CL980" s="127"/>
      <c r="CM980" s="127"/>
      <c r="CN980" s="127"/>
      <c r="CO980" s="127"/>
      <c r="CP980" s="127"/>
      <c r="CQ980" s="127"/>
      <c r="CR980" s="127"/>
      <c r="CS980" s="127"/>
    </row>
    <row r="981" spans="1:97" ht="12.75" customHeight="1" x14ac:dyDescent="0.25">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c r="CL981" s="127"/>
      <c r="CM981" s="127"/>
      <c r="CN981" s="127"/>
      <c r="CO981" s="127"/>
      <c r="CP981" s="127"/>
      <c r="CQ981" s="127"/>
      <c r="CR981" s="127"/>
      <c r="CS981" s="127"/>
    </row>
    <row r="982" spans="1:97" ht="12.75" customHeight="1" x14ac:dyDescent="0.25">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c r="CL982" s="127"/>
      <c r="CM982" s="127"/>
      <c r="CN982" s="127"/>
      <c r="CO982" s="127"/>
      <c r="CP982" s="127"/>
      <c r="CQ982" s="127"/>
      <c r="CR982" s="127"/>
      <c r="CS982" s="127"/>
    </row>
    <row r="983" spans="1:97" ht="12.75" customHeight="1" x14ac:dyDescent="0.25">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c r="CL983" s="127"/>
      <c r="CM983" s="127"/>
      <c r="CN983" s="127"/>
      <c r="CO983" s="127"/>
      <c r="CP983" s="127"/>
      <c r="CQ983" s="127"/>
      <c r="CR983" s="127"/>
      <c r="CS983" s="127"/>
    </row>
    <row r="984" spans="1:97" ht="12.75" customHeight="1" x14ac:dyDescent="0.25">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c r="CL984" s="127"/>
      <c r="CM984" s="127"/>
      <c r="CN984" s="127"/>
      <c r="CO984" s="127"/>
      <c r="CP984" s="127"/>
      <c r="CQ984" s="127"/>
      <c r="CR984" s="127"/>
      <c r="CS984" s="127"/>
    </row>
    <row r="985" spans="1:97" ht="12.75" customHeight="1" x14ac:dyDescent="0.25">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c r="CL985" s="127"/>
      <c r="CM985" s="127"/>
      <c r="CN985" s="127"/>
      <c r="CO985" s="127"/>
      <c r="CP985" s="127"/>
      <c r="CQ985" s="127"/>
      <c r="CR985" s="127"/>
      <c r="CS985" s="127"/>
    </row>
    <row r="986" spans="1:97" ht="12.75" customHeight="1" x14ac:dyDescent="0.25">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c r="CL986" s="127"/>
      <c r="CM986" s="127"/>
      <c r="CN986" s="127"/>
      <c r="CO986" s="127"/>
      <c r="CP986" s="127"/>
      <c r="CQ986" s="127"/>
      <c r="CR986" s="127"/>
      <c r="CS986" s="127"/>
    </row>
    <row r="987" spans="1:97" ht="12.75" customHeight="1" x14ac:dyDescent="0.25">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c r="CL987" s="127"/>
      <c r="CM987" s="127"/>
      <c r="CN987" s="127"/>
      <c r="CO987" s="127"/>
      <c r="CP987" s="127"/>
      <c r="CQ987" s="127"/>
      <c r="CR987" s="127"/>
      <c r="CS987" s="127"/>
    </row>
    <row r="988" spans="1:97" ht="12.75" customHeight="1" x14ac:dyDescent="0.25">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c r="CL988" s="127"/>
      <c r="CM988" s="127"/>
      <c r="CN988" s="127"/>
      <c r="CO988" s="127"/>
      <c r="CP988" s="127"/>
      <c r="CQ988" s="127"/>
      <c r="CR988" s="127"/>
      <c r="CS988" s="127"/>
    </row>
    <row r="989" spans="1:97" ht="12.75" customHeight="1" x14ac:dyDescent="0.25">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c r="CL989" s="127"/>
      <c r="CM989" s="127"/>
      <c r="CN989" s="127"/>
      <c r="CO989" s="127"/>
      <c r="CP989" s="127"/>
      <c r="CQ989" s="127"/>
      <c r="CR989" s="127"/>
      <c r="CS989" s="127"/>
    </row>
    <row r="990" spans="1:97" ht="12.75" customHeight="1" x14ac:dyDescent="0.25">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c r="CL990" s="127"/>
      <c r="CM990" s="127"/>
      <c r="CN990" s="127"/>
      <c r="CO990" s="127"/>
      <c r="CP990" s="127"/>
      <c r="CQ990" s="127"/>
      <c r="CR990" s="127"/>
      <c r="CS990" s="127"/>
    </row>
    <row r="991" spans="1:97" ht="12.75" customHeight="1" x14ac:dyDescent="0.25">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c r="CL991" s="127"/>
      <c r="CM991" s="127"/>
      <c r="CN991" s="127"/>
      <c r="CO991" s="127"/>
      <c r="CP991" s="127"/>
      <c r="CQ991" s="127"/>
      <c r="CR991" s="127"/>
      <c r="CS991" s="127"/>
    </row>
    <row r="992" spans="1:97" ht="12.75" customHeight="1" x14ac:dyDescent="0.25">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c r="CL992" s="127"/>
      <c r="CM992" s="127"/>
      <c r="CN992" s="127"/>
      <c r="CO992" s="127"/>
      <c r="CP992" s="127"/>
      <c r="CQ992" s="127"/>
      <c r="CR992" s="127"/>
      <c r="CS992" s="127"/>
    </row>
    <row r="993" spans="1:97" ht="12.75" customHeight="1" x14ac:dyDescent="0.25">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c r="CL993" s="127"/>
      <c r="CM993" s="127"/>
      <c r="CN993" s="127"/>
      <c r="CO993" s="127"/>
      <c r="CP993" s="127"/>
      <c r="CQ993" s="127"/>
      <c r="CR993" s="127"/>
      <c r="CS993" s="127"/>
    </row>
    <row r="994" spans="1:97" ht="12.75" customHeight="1" x14ac:dyDescent="0.25">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c r="CL994" s="127"/>
      <c r="CM994" s="127"/>
      <c r="CN994" s="127"/>
      <c r="CO994" s="127"/>
      <c r="CP994" s="127"/>
      <c r="CQ994" s="127"/>
      <c r="CR994" s="127"/>
      <c r="CS994" s="127"/>
    </row>
    <row r="995" spans="1:97" ht="12.75" customHeight="1" x14ac:dyDescent="0.25">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c r="CL995" s="127"/>
      <c r="CM995" s="127"/>
      <c r="CN995" s="127"/>
      <c r="CO995" s="127"/>
      <c r="CP995" s="127"/>
      <c r="CQ995" s="127"/>
      <c r="CR995" s="127"/>
      <c r="CS995" s="127"/>
    </row>
    <row r="996" spans="1:97" ht="12.75" customHeight="1" x14ac:dyDescent="0.25">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c r="CL996" s="127"/>
      <c r="CM996" s="127"/>
      <c r="CN996" s="127"/>
      <c r="CO996" s="127"/>
      <c r="CP996" s="127"/>
      <c r="CQ996" s="127"/>
      <c r="CR996" s="127"/>
      <c r="CS996" s="127"/>
    </row>
    <row r="997" spans="1:97" ht="12.75" customHeight="1" x14ac:dyDescent="0.25">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c r="CL997" s="127"/>
      <c r="CM997" s="127"/>
      <c r="CN997" s="127"/>
      <c r="CO997" s="127"/>
      <c r="CP997" s="127"/>
      <c r="CQ997" s="127"/>
      <c r="CR997" s="127"/>
      <c r="CS997" s="127"/>
    </row>
    <row r="998" spans="1:97" ht="12.75" customHeight="1" x14ac:dyDescent="0.25">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c r="CL998" s="127"/>
      <c r="CM998" s="127"/>
      <c r="CN998" s="127"/>
      <c r="CO998" s="127"/>
      <c r="CP998" s="127"/>
      <c r="CQ998" s="127"/>
      <c r="CR998" s="127"/>
      <c r="CS998" s="127"/>
    </row>
    <row r="999" spans="1:97" ht="12.75" customHeight="1" x14ac:dyDescent="0.25">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c r="CL999" s="127"/>
      <c r="CM999" s="127"/>
      <c r="CN999" s="127"/>
      <c r="CO999" s="127"/>
      <c r="CP999" s="127"/>
      <c r="CQ999" s="127"/>
      <c r="CR999" s="127"/>
      <c r="CS999" s="127"/>
    </row>
    <row r="1000" spans="1:97" ht="12.75" customHeight="1" x14ac:dyDescent="0.25">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c r="CL1000" s="127"/>
      <c r="CM1000" s="127"/>
      <c r="CN1000" s="127"/>
      <c r="CO1000" s="127"/>
      <c r="CP1000" s="127"/>
      <c r="CQ1000" s="127"/>
      <c r="CR1000" s="127"/>
      <c r="CS1000" s="127"/>
    </row>
    <row r="1001" spans="1:97" ht="12.75" customHeight="1" x14ac:dyDescent="0.25">
      <c r="A1001" s="127"/>
      <c r="B1001" s="127"/>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c r="AF1001" s="127"/>
      <c r="AG1001" s="127"/>
      <c r="AH1001" s="127"/>
      <c r="AI1001" s="127"/>
      <c r="AJ1001" s="127"/>
      <c r="AK1001" s="127"/>
      <c r="AL1001" s="127"/>
      <c r="AM1001" s="127"/>
      <c r="AN1001" s="127"/>
      <c r="AO1001" s="127"/>
      <c r="AP1001" s="127"/>
      <c r="AQ1001" s="127"/>
      <c r="AR1001" s="127"/>
      <c r="AS1001" s="127"/>
      <c r="AT1001" s="127"/>
      <c r="AU1001" s="127"/>
      <c r="AV1001" s="127"/>
      <c r="AW1001" s="127"/>
      <c r="AX1001" s="127"/>
      <c r="AY1001" s="127"/>
      <c r="AZ1001" s="127"/>
      <c r="BA1001" s="127"/>
      <c r="BB1001" s="127"/>
      <c r="BC1001" s="127"/>
      <c r="BD1001" s="127"/>
      <c r="BE1001" s="127"/>
      <c r="BF1001" s="127"/>
      <c r="BG1001" s="127"/>
      <c r="BH1001" s="127"/>
      <c r="BI1001" s="127"/>
      <c r="BJ1001" s="127"/>
      <c r="BK1001" s="127"/>
      <c r="BL1001" s="127"/>
      <c r="BM1001" s="127"/>
      <c r="BN1001" s="127"/>
      <c r="BO1001" s="127"/>
      <c r="BP1001" s="127"/>
      <c r="BQ1001" s="127"/>
      <c r="BR1001" s="127"/>
      <c r="BS1001" s="127"/>
      <c r="BT1001" s="127"/>
      <c r="BU1001" s="127"/>
      <c r="BV1001" s="127"/>
      <c r="BW1001" s="127"/>
      <c r="BX1001" s="127"/>
      <c r="BY1001" s="127"/>
      <c r="BZ1001" s="127"/>
      <c r="CA1001" s="127"/>
      <c r="CB1001" s="127"/>
      <c r="CC1001" s="127"/>
      <c r="CD1001" s="127"/>
      <c r="CE1001" s="127"/>
      <c r="CF1001" s="127"/>
      <c r="CG1001" s="127"/>
      <c r="CH1001" s="127"/>
      <c r="CI1001" s="127"/>
      <c r="CJ1001" s="127"/>
      <c r="CK1001" s="127"/>
      <c r="CL1001" s="127"/>
      <c r="CM1001" s="127"/>
      <c r="CN1001" s="127"/>
      <c r="CO1001" s="127"/>
      <c r="CP1001" s="127"/>
      <c r="CQ1001" s="127"/>
      <c r="CR1001" s="127"/>
      <c r="CS1001" s="127"/>
    </row>
    <row r="1002" spans="1:97" ht="12.75" customHeight="1" x14ac:dyDescent="0.25">
      <c r="A1002" s="127"/>
      <c r="B1002" s="127"/>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c r="AF1002" s="127"/>
      <c r="AG1002" s="127"/>
      <c r="AH1002" s="127"/>
      <c r="AI1002" s="127"/>
      <c r="AJ1002" s="127"/>
      <c r="AK1002" s="127"/>
      <c r="AL1002" s="127"/>
      <c r="AM1002" s="127"/>
      <c r="AN1002" s="127"/>
      <c r="AO1002" s="127"/>
      <c r="AP1002" s="127"/>
      <c r="AQ1002" s="127"/>
      <c r="AR1002" s="127"/>
      <c r="AS1002" s="127"/>
      <c r="AT1002" s="127"/>
      <c r="AU1002" s="127"/>
      <c r="AV1002" s="127"/>
      <c r="AW1002" s="127"/>
      <c r="AX1002" s="127"/>
      <c r="AY1002" s="127"/>
      <c r="AZ1002" s="127"/>
      <c r="BA1002" s="127"/>
      <c r="BB1002" s="127"/>
      <c r="BC1002" s="127"/>
      <c r="BD1002" s="127"/>
      <c r="BE1002" s="127"/>
      <c r="BF1002" s="127"/>
      <c r="BG1002" s="127"/>
      <c r="BH1002" s="127"/>
      <c r="BI1002" s="127"/>
      <c r="BJ1002" s="127"/>
      <c r="BK1002" s="127"/>
      <c r="BL1002" s="127"/>
      <c r="BM1002" s="127"/>
      <c r="BN1002" s="127"/>
      <c r="BO1002" s="127"/>
      <c r="BP1002" s="127"/>
      <c r="BQ1002" s="127"/>
      <c r="BR1002" s="127"/>
      <c r="BS1002" s="127"/>
      <c r="BT1002" s="127"/>
      <c r="BU1002" s="127"/>
      <c r="BV1002" s="127"/>
      <c r="BW1002" s="127"/>
      <c r="BX1002" s="127"/>
      <c r="BY1002" s="127"/>
      <c r="BZ1002" s="127"/>
      <c r="CA1002" s="127"/>
      <c r="CB1002" s="127"/>
      <c r="CC1002" s="127"/>
      <c r="CD1002" s="127"/>
      <c r="CE1002" s="127"/>
      <c r="CF1002" s="127"/>
      <c r="CG1002" s="127"/>
      <c r="CH1002" s="127"/>
      <c r="CI1002" s="127"/>
      <c r="CJ1002" s="127"/>
      <c r="CK1002" s="127"/>
      <c r="CL1002" s="127"/>
      <c r="CM1002" s="127"/>
      <c r="CN1002" s="127"/>
      <c r="CO1002" s="127"/>
      <c r="CP1002" s="127"/>
      <c r="CQ1002" s="127"/>
      <c r="CR1002" s="127"/>
      <c r="CS1002" s="127"/>
    </row>
    <row r="1003" spans="1:97" ht="12.75" customHeight="1" x14ac:dyDescent="0.25">
      <c r="A1003" s="127"/>
      <c r="B1003" s="127"/>
      <c r="C1003" s="127"/>
      <c r="D1003" s="127"/>
      <c r="E1003" s="127"/>
      <c r="F1003" s="127"/>
      <c r="G1003" s="127"/>
      <c r="H1003" s="127"/>
      <c r="I1003" s="127"/>
      <c r="J1003" s="127"/>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c r="AF1003" s="127"/>
      <c r="AG1003" s="127"/>
      <c r="AH1003" s="127"/>
      <c r="AI1003" s="127"/>
      <c r="AJ1003" s="127"/>
      <c r="AK1003" s="127"/>
      <c r="AL1003" s="127"/>
      <c r="AM1003" s="127"/>
      <c r="AN1003" s="127"/>
      <c r="AO1003" s="127"/>
      <c r="AP1003" s="127"/>
      <c r="AQ1003" s="127"/>
      <c r="AR1003" s="127"/>
      <c r="AS1003" s="127"/>
      <c r="AT1003" s="127"/>
      <c r="AU1003" s="127"/>
      <c r="AV1003" s="127"/>
      <c r="AW1003" s="127"/>
      <c r="AX1003" s="127"/>
      <c r="AY1003" s="127"/>
      <c r="AZ1003" s="127"/>
      <c r="BA1003" s="127"/>
      <c r="BB1003" s="127"/>
      <c r="BC1003" s="127"/>
      <c r="BD1003" s="127"/>
      <c r="BE1003" s="127"/>
      <c r="BF1003" s="127"/>
      <c r="BG1003" s="127"/>
      <c r="BH1003" s="127"/>
      <c r="BI1003" s="127"/>
      <c r="BJ1003" s="127"/>
      <c r="BK1003" s="127"/>
      <c r="BL1003" s="127"/>
      <c r="BM1003" s="127"/>
      <c r="BN1003" s="127"/>
      <c r="BO1003" s="127"/>
      <c r="BP1003" s="127"/>
      <c r="BQ1003" s="127"/>
      <c r="BR1003" s="127"/>
      <c r="BS1003" s="127"/>
      <c r="BT1003" s="127"/>
      <c r="BU1003" s="127"/>
      <c r="BV1003" s="127"/>
      <c r="BW1003" s="127"/>
      <c r="BX1003" s="127"/>
      <c r="BY1003" s="127"/>
      <c r="BZ1003" s="127"/>
      <c r="CA1003" s="127"/>
      <c r="CB1003" s="127"/>
      <c r="CC1003" s="127"/>
      <c r="CD1003" s="127"/>
      <c r="CE1003" s="127"/>
      <c r="CF1003" s="127"/>
      <c r="CG1003" s="127"/>
      <c r="CH1003" s="127"/>
      <c r="CI1003" s="127"/>
      <c r="CJ1003" s="127"/>
      <c r="CK1003" s="127"/>
      <c r="CL1003" s="127"/>
      <c r="CM1003" s="127"/>
      <c r="CN1003" s="127"/>
      <c r="CO1003" s="127"/>
      <c r="CP1003" s="127"/>
      <c r="CQ1003" s="127"/>
      <c r="CR1003" s="127"/>
      <c r="CS1003" s="127"/>
    </row>
    <row r="1004" spans="1:97" ht="12.75" customHeight="1" x14ac:dyDescent="0.25">
      <c r="A1004" s="127"/>
      <c r="B1004" s="127"/>
      <c r="C1004" s="127"/>
      <c r="D1004" s="127"/>
      <c r="E1004" s="127"/>
      <c r="F1004" s="127"/>
      <c r="G1004" s="127"/>
      <c r="H1004" s="127"/>
      <c r="I1004" s="127"/>
      <c r="J1004" s="127"/>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c r="AF1004" s="127"/>
      <c r="AG1004" s="127"/>
      <c r="AH1004" s="127"/>
      <c r="AI1004" s="127"/>
      <c r="AJ1004" s="127"/>
      <c r="AK1004" s="127"/>
      <c r="AL1004" s="127"/>
      <c r="AM1004" s="127"/>
      <c r="AN1004" s="127"/>
      <c r="AO1004" s="127"/>
      <c r="AP1004" s="127"/>
      <c r="AQ1004" s="127"/>
      <c r="AR1004" s="127"/>
      <c r="AS1004" s="127"/>
      <c r="AT1004" s="127"/>
      <c r="AU1004" s="127"/>
      <c r="AV1004" s="127"/>
      <c r="AW1004" s="127"/>
      <c r="AX1004" s="127"/>
      <c r="AY1004" s="127"/>
      <c r="AZ1004" s="127"/>
      <c r="BA1004" s="127"/>
      <c r="BB1004" s="127"/>
      <c r="BC1004" s="127"/>
      <c r="BD1004" s="127"/>
      <c r="BE1004" s="127"/>
      <c r="BF1004" s="127"/>
      <c r="BG1004" s="127"/>
      <c r="BH1004" s="127"/>
      <c r="BI1004" s="127"/>
      <c r="BJ1004" s="127"/>
      <c r="BK1004" s="127"/>
      <c r="BL1004" s="127"/>
      <c r="BM1004" s="127"/>
      <c r="BN1004" s="127"/>
      <c r="BO1004" s="127"/>
      <c r="BP1004" s="127"/>
      <c r="BQ1004" s="127"/>
      <c r="BR1004" s="127"/>
      <c r="BS1004" s="127"/>
      <c r="BT1004" s="127"/>
      <c r="BU1004" s="127"/>
      <c r="BV1004" s="127"/>
      <c r="BW1004" s="127"/>
      <c r="BX1004" s="127"/>
      <c r="BY1004" s="127"/>
      <c r="BZ1004" s="127"/>
      <c r="CA1004" s="127"/>
      <c r="CB1004" s="127"/>
      <c r="CC1004" s="127"/>
      <c r="CD1004" s="127"/>
      <c r="CE1004" s="127"/>
      <c r="CF1004" s="127"/>
      <c r="CG1004" s="127"/>
      <c r="CH1004" s="127"/>
      <c r="CI1004" s="127"/>
      <c r="CJ1004" s="127"/>
      <c r="CK1004" s="127"/>
      <c r="CL1004" s="127"/>
      <c r="CM1004" s="127"/>
      <c r="CN1004" s="127"/>
      <c r="CO1004" s="127"/>
      <c r="CP1004" s="127"/>
      <c r="CQ1004" s="127"/>
      <c r="CR1004" s="127"/>
      <c r="CS1004" s="127"/>
    </row>
    <row r="1005" spans="1:97" ht="12.75" customHeight="1" x14ac:dyDescent="0.25">
      <c r="A1005" s="127"/>
      <c r="B1005" s="127"/>
      <c r="C1005" s="127"/>
      <c r="D1005" s="127"/>
      <c r="E1005" s="127"/>
      <c r="F1005" s="127"/>
      <c r="G1005" s="127"/>
      <c r="H1005" s="127"/>
      <c r="I1005" s="127"/>
      <c r="J1005" s="127"/>
      <c r="K1005" s="127"/>
      <c r="L1005" s="127"/>
      <c r="M1005" s="127"/>
      <c r="N1005" s="127"/>
      <c r="O1005" s="127"/>
      <c r="P1005" s="127"/>
      <c r="Q1005" s="127"/>
      <c r="R1005" s="127"/>
      <c r="S1005" s="127"/>
      <c r="T1005" s="127"/>
      <c r="U1005" s="127"/>
      <c r="V1005" s="127"/>
      <c r="W1005" s="127"/>
      <c r="X1005" s="127"/>
      <c r="Y1005" s="127"/>
      <c r="Z1005" s="127"/>
      <c r="AA1005" s="127"/>
      <c r="AB1005" s="127"/>
      <c r="AC1005" s="127"/>
      <c r="AD1005" s="127"/>
      <c r="AE1005" s="127"/>
      <c r="AF1005" s="127"/>
      <c r="AG1005" s="127"/>
      <c r="AH1005" s="127"/>
      <c r="AI1005" s="127"/>
      <c r="AJ1005" s="127"/>
      <c r="AK1005" s="127"/>
      <c r="AL1005" s="127"/>
      <c r="AM1005" s="127"/>
      <c r="AN1005" s="127"/>
      <c r="AO1005" s="127"/>
      <c r="AP1005" s="127"/>
      <c r="AQ1005" s="127"/>
      <c r="AR1005" s="127"/>
      <c r="AS1005" s="127"/>
      <c r="AT1005" s="127"/>
      <c r="AU1005" s="127"/>
      <c r="AV1005" s="127"/>
      <c r="AW1005" s="127"/>
      <c r="AX1005" s="127"/>
      <c r="AY1005" s="127"/>
      <c r="AZ1005" s="127"/>
      <c r="BA1005" s="127"/>
      <c r="BB1005" s="127"/>
      <c r="BC1005" s="127"/>
      <c r="BD1005" s="127"/>
      <c r="BE1005" s="127"/>
      <c r="BF1005" s="127"/>
      <c r="BG1005" s="127"/>
      <c r="BH1005" s="127"/>
      <c r="BI1005" s="127"/>
      <c r="BJ1005" s="127"/>
      <c r="BK1005" s="127"/>
      <c r="BL1005" s="127"/>
      <c r="BM1005" s="127"/>
      <c r="BN1005" s="127"/>
      <c r="BO1005" s="127"/>
      <c r="BP1005" s="127"/>
      <c r="BQ1005" s="127"/>
      <c r="BR1005" s="127"/>
      <c r="BS1005" s="127"/>
      <c r="BT1005" s="127"/>
      <c r="BU1005" s="127"/>
      <c r="BV1005" s="127"/>
      <c r="BW1005" s="127"/>
      <c r="BX1005" s="127"/>
      <c r="BY1005" s="127"/>
      <c r="BZ1005" s="127"/>
      <c r="CA1005" s="127"/>
      <c r="CB1005" s="127"/>
      <c r="CC1005" s="127"/>
      <c r="CD1005" s="127"/>
      <c r="CE1005" s="127"/>
      <c r="CF1005" s="127"/>
      <c r="CG1005" s="127"/>
      <c r="CH1005" s="127"/>
      <c r="CI1005" s="127"/>
      <c r="CJ1005" s="127"/>
      <c r="CK1005" s="127"/>
      <c r="CL1005" s="127"/>
      <c r="CM1005" s="127"/>
      <c r="CN1005" s="127"/>
      <c r="CO1005" s="127"/>
      <c r="CP1005" s="127"/>
      <c r="CQ1005" s="127"/>
      <c r="CR1005" s="127"/>
      <c r="CS1005" s="127"/>
    </row>
    <row r="1006" spans="1:97" ht="12.75" customHeight="1" x14ac:dyDescent="0.25">
      <c r="A1006" s="127"/>
      <c r="B1006" s="127"/>
      <c r="C1006" s="127"/>
      <c r="D1006" s="127"/>
      <c r="E1006" s="127"/>
      <c r="F1006" s="127"/>
      <c r="G1006" s="127"/>
      <c r="H1006" s="127"/>
      <c r="I1006" s="127"/>
      <c r="J1006" s="127"/>
      <c r="K1006" s="127"/>
      <c r="L1006" s="127"/>
      <c r="M1006" s="127"/>
      <c r="N1006" s="127"/>
      <c r="O1006" s="127"/>
      <c r="P1006" s="127"/>
      <c r="Q1006" s="127"/>
      <c r="R1006" s="127"/>
      <c r="S1006" s="127"/>
      <c r="T1006" s="127"/>
      <c r="U1006" s="127"/>
      <c r="V1006" s="127"/>
      <c r="W1006" s="127"/>
      <c r="X1006" s="127"/>
      <c r="Y1006" s="127"/>
      <c r="Z1006" s="127"/>
      <c r="AA1006" s="127"/>
      <c r="AB1006" s="127"/>
      <c r="AC1006" s="127"/>
      <c r="AD1006" s="127"/>
      <c r="AE1006" s="127"/>
      <c r="AF1006" s="127"/>
      <c r="AG1006" s="127"/>
      <c r="AH1006" s="127"/>
      <c r="AI1006" s="127"/>
      <c r="AJ1006" s="127"/>
      <c r="AK1006" s="127"/>
      <c r="AL1006" s="127"/>
      <c r="AM1006" s="127"/>
      <c r="AN1006" s="127"/>
      <c r="AO1006" s="127"/>
      <c r="AP1006" s="127"/>
      <c r="AQ1006" s="127"/>
      <c r="AR1006" s="127"/>
      <c r="AS1006" s="127"/>
      <c r="AT1006" s="127"/>
      <c r="AU1006" s="127"/>
      <c r="AV1006" s="127"/>
      <c r="AW1006" s="127"/>
      <c r="AX1006" s="127"/>
      <c r="AY1006" s="127"/>
      <c r="AZ1006" s="127"/>
      <c r="BA1006" s="127"/>
      <c r="BB1006" s="127"/>
      <c r="BC1006" s="127"/>
      <c r="BD1006" s="127"/>
      <c r="BE1006" s="127"/>
      <c r="BF1006" s="127"/>
      <c r="BG1006" s="127"/>
      <c r="BH1006" s="127"/>
      <c r="BI1006" s="127"/>
      <c r="BJ1006" s="127"/>
      <c r="BK1006" s="127"/>
      <c r="BL1006" s="127"/>
      <c r="BM1006" s="127"/>
      <c r="BN1006" s="127"/>
      <c r="BO1006" s="127"/>
      <c r="BP1006" s="127"/>
      <c r="BQ1006" s="127"/>
      <c r="BR1006" s="127"/>
      <c r="BS1006" s="127"/>
      <c r="BT1006" s="127"/>
      <c r="BU1006" s="127"/>
      <c r="BV1006" s="127"/>
      <c r="BW1006" s="127"/>
      <c r="BX1006" s="127"/>
      <c r="BY1006" s="127"/>
      <c r="BZ1006" s="127"/>
      <c r="CA1006" s="127"/>
      <c r="CB1006" s="127"/>
      <c r="CC1006" s="127"/>
      <c r="CD1006" s="127"/>
      <c r="CE1006" s="127"/>
      <c r="CF1006" s="127"/>
      <c r="CG1006" s="127"/>
      <c r="CH1006" s="127"/>
      <c r="CI1006" s="127"/>
      <c r="CJ1006" s="127"/>
      <c r="CK1006" s="127"/>
      <c r="CL1006" s="127"/>
      <c r="CM1006" s="127"/>
      <c r="CN1006" s="127"/>
      <c r="CO1006" s="127"/>
      <c r="CP1006" s="127"/>
      <c r="CQ1006" s="127"/>
      <c r="CR1006" s="127"/>
      <c r="CS1006" s="127"/>
    </row>
    <row r="1007" spans="1:97" ht="12.75" customHeight="1" x14ac:dyDescent="0.25">
      <c r="A1007" s="127"/>
      <c r="B1007" s="127"/>
      <c r="C1007" s="127"/>
      <c r="D1007" s="127"/>
      <c r="E1007" s="127"/>
      <c r="F1007" s="127"/>
      <c r="G1007" s="127"/>
      <c r="H1007" s="127"/>
      <c r="I1007" s="127"/>
      <c r="J1007" s="127"/>
      <c r="K1007" s="127"/>
      <c r="L1007" s="127"/>
      <c r="M1007" s="127"/>
      <c r="N1007" s="127"/>
      <c r="O1007" s="127"/>
      <c r="P1007" s="127"/>
      <c r="Q1007" s="127"/>
      <c r="R1007" s="127"/>
      <c r="S1007" s="127"/>
      <c r="T1007" s="127"/>
      <c r="U1007" s="127"/>
      <c r="V1007" s="127"/>
      <c r="W1007" s="127"/>
      <c r="X1007" s="127"/>
      <c r="Y1007" s="127"/>
      <c r="Z1007" s="127"/>
      <c r="AA1007" s="127"/>
      <c r="AB1007" s="127"/>
      <c r="AC1007" s="127"/>
      <c r="AD1007" s="127"/>
      <c r="AE1007" s="127"/>
      <c r="AF1007" s="127"/>
      <c r="AG1007" s="127"/>
      <c r="AH1007" s="127"/>
      <c r="AI1007" s="127"/>
      <c r="AJ1007" s="127"/>
      <c r="AK1007" s="127"/>
      <c r="AL1007" s="127"/>
      <c r="AM1007" s="127"/>
      <c r="AN1007" s="127"/>
      <c r="AO1007" s="127"/>
      <c r="AP1007" s="127"/>
      <c r="AQ1007" s="127"/>
      <c r="AR1007" s="127"/>
      <c r="AS1007" s="127"/>
      <c r="AT1007" s="127"/>
      <c r="AU1007" s="127"/>
      <c r="AV1007" s="127"/>
      <c r="AW1007" s="127"/>
      <c r="AX1007" s="127"/>
      <c r="AY1007" s="127"/>
      <c r="AZ1007" s="127"/>
      <c r="BA1007" s="127"/>
      <c r="BB1007" s="127"/>
      <c r="BC1007" s="127"/>
      <c r="BD1007" s="127"/>
      <c r="BE1007" s="127"/>
      <c r="BF1007" s="127"/>
      <c r="BG1007" s="127"/>
      <c r="BH1007" s="127"/>
      <c r="BI1007" s="127"/>
      <c r="BJ1007" s="127"/>
      <c r="BK1007" s="127"/>
      <c r="BL1007" s="127"/>
      <c r="BM1007" s="127"/>
      <c r="BN1007" s="127"/>
      <c r="BO1007" s="127"/>
      <c r="BP1007" s="127"/>
      <c r="BQ1007" s="127"/>
      <c r="BR1007" s="127"/>
      <c r="BS1007" s="127"/>
      <c r="BT1007" s="127"/>
      <c r="BU1007" s="127"/>
      <c r="BV1007" s="127"/>
      <c r="BW1007" s="127"/>
      <c r="BX1007" s="127"/>
      <c r="BY1007" s="127"/>
      <c r="BZ1007" s="127"/>
      <c r="CA1007" s="127"/>
      <c r="CB1007" s="127"/>
      <c r="CC1007" s="127"/>
      <c r="CD1007" s="127"/>
      <c r="CE1007" s="127"/>
      <c r="CF1007" s="127"/>
      <c r="CG1007" s="127"/>
      <c r="CH1007" s="127"/>
      <c r="CI1007" s="127"/>
      <c r="CJ1007" s="127"/>
      <c r="CK1007" s="127"/>
      <c r="CL1007" s="127"/>
      <c r="CM1007" s="127"/>
      <c r="CN1007" s="127"/>
      <c r="CO1007" s="127"/>
      <c r="CP1007" s="127"/>
      <c r="CQ1007" s="127"/>
      <c r="CR1007" s="127"/>
      <c r="CS1007" s="127"/>
    </row>
  </sheetData>
  <mergeCells count="35">
    <mergeCell ref="K23:AV25"/>
    <mergeCell ref="D25:F25"/>
    <mergeCell ref="D40:E40"/>
    <mergeCell ref="B8:F8"/>
    <mergeCell ref="B11:F11"/>
    <mergeCell ref="C13:F13"/>
    <mergeCell ref="B19:F19"/>
    <mergeCell ref="E23:F23"/>
    <mergeCell ref="D26:F27"/>
    <mergeCell ref="B29:F29"/>
    <mergeCell ref="B33:F33"/>
    <mergeCell ref="D35:F35"/>
    <mergeCell ref="D36:F36"/>
    <mergeCell ref="CE288:CH288"/>
    <mergeCell ref="B42:F42"/>
    <mergeCell ref="B43:F43"/>
    <mergeCell ref="B46:F46"/>
    <mergeCell ref="B47:F47"/>
    <mergeCell ref="E62:F62"/>
    <mergeCell ref="B64:F64"/>
    <mergeCell ref="B69:F69"/>
    <mergeCell ref="B71:D71"/>
    <mergeCell ref="E71:F71"/>
    <mergeCell ref="D73:E73"/>
    <mergeCell ref="BT272:BX272"/>
    <mergeCell ref="BT310:BX310"/>
    <mergeCell ref="CE311:CH311"/>
    <mergeCell ref="CE317:CH317"/>
    <mergeCell ref="CE324:CH324"/>
    <mergeCell ref="CE296:CH296"/>
    <mergeCell ref="BT299:BX299"/>
    <mergeCell ref="BT304:BX304"/>
    <mergeCell ref="CE304:CH304"/>
    <mergeCell ref="BT305:BX305"/>
    <mergeCell ref="BT306:BX306"/>
  </mergeCells>
  <conditionalFormatting sqref="F49:F53">
    <cfRule type="cellIs" dxfId="6" priority="1" operator="between">
      <formula>$C49</formula>
      <formula>$E49</formula>
    </cfRule>
  </conditionalFormatting>
  <conditionalFormatting sqref="B69:D73 E69:F70 E72:F73">
    <cfRule type="expression" dxfId="5" priority="2">
      <formula>OR($F$15="NÃO",$F$15="")</formula>
    </cfRule>
  </conditionalFormatting>
  <conditionalFormatting sqref="E62:F62">
    <cfRule type="expression" dxfId="4" priority="3">
      <formula>$F$15="SIM"</formula>
    </cfRule>
  </conditionalFormatting>
  <conditionalFormatting sqref="E71:F71">
    <cfRule type="expression" dxfId="3" priority="4">
      <formula>OR($F$15="NÃO",$F$15="")</formula>
    </cfRule>
  </conditionalFormatting>
  <conditionalFormatting sqref="B29 B30:E34 F30 F32:F34">
    <cfRule type="expression" dxfId="2" priority="5">
      <formula>OR($E$23=$CE$283,$E$23="")</formula>
    </cfRule>
  </conditionalFormatting>
  <conditionalFormatting sqref="F31">
    <cfRule type="expression" dxfId="1" priority="6">
      <formula>OR($E$23=$CE$283,$E$23="")</formula>
    </cfRule>
  </conditionalFormatting>
  <conditionalFormatting sqref="F31">
    <cfRule type="cellIs" dxfId="0" priority="7" operator="notBetween">
      <formula>$C$31</formula>
      <formula>$D$31</formula>
    </cfRule>
  </conditionalFormatting>
  <dataValidations count="6">
    <dataValidation type="list" allowBlank="1" showInputMessage="1" showErrorMessage="1" prompt=" - " sqref="E23 WVM983064:WVN983064 WLQ983064:WLR983064 WBU983064:WBV983064 VRY983064:VRZ983064 VIC983064:VID983064 UYG983064:UYH983064 UOK983064:UOL983064 UEO983064:UEP983064 TUS983064:TUT983064 TKW983064:TKX983064 TBA983064:TBB983064 SRE983064:SRF983064 SHI983064:SHJ983064 RXM983064:RXN983064 RNQ983064:RNR983064 RDU983064:RDV983064 QTY983064:QTZ983064 QKC983064:QKD983064 QAG983064:QAH983064 PQK983064:PQL983064 PGO983064:PGP983064 OWS983064:OWT983064 OMW983064:OMX983064 ODA983064:ODB983064 NTE983064:NTF983064 NJI983064:NJJ983064 MZM983064:MZN983064 MPQ983064:MPR983064 MFU983064:MFV983064 LVY983064:LVZ983064 LMC983064:LMD983064 LCG983064:LCH983064 KSK983064:KSL983064 KIO983064:KIP983064 JYS983064:JYT983064 JOW983064:JOX983064 JFA983064:JFB983064 IVE983064:IVF983064 ILI983064:ILJ983064 IBM983064:IBN983064 HRQ983064:HRR983064 HHU983064:HHV983064 GXY983064:GXZ983064 GOC983064:GOD983064 GEG983064:GEH983064 FUK983064:FUL983064 FKO983064:FKP983064 FAS983064:FAT983064 EQW983064:EQX983064 EHA983064:EHB983064 DXE983064:DXF983064 DNI983064:DNJ983064 DDM983064:DDN983064 CTQ983064:CTR983064 CJU983064:CJV983064 BZY983064:BZZ983064 BQC983064:BQD983064 BGG983064:BGH983064 AWK983064:AWL983064 AMO983064:AMP983064 ACS983064:ACT983064 SW983064:SX983064 JA983064:JB983064 E983064:F983064 WVM917528:WVN917528 WLQ917528:WLR917528 WBU917528:WBV917528 VRY917528:VRZ917528 VIC917528:VID917528 UYG917528:UYH917528 UOK917528:UOL917528 UEO917528:UEP917528 TUS917528:TUT917528 TKW917528:TKX917528 TBA917528:TBB917528 SRE917528:SRF917528 SHI917528:SHJ917528 RXM917528:RXN917528 RNQ917528:RNR917528 RDU917528:RDV917528 QTY917528:QTZ917528 QKC917528:QKD917528 QAG917528:QAH917528 PQK917528:PQL917528 PGO917528:PGP917528 OWS917528:OWT917528 OMW917528:OMX917528 ODA917528:ODB917528 NTE917528:NTF917528 NJI917528:NJJ917528 MZM917528:MZN917528 MPQ917528:MPR917528 MFU917528:MFV917528 LVY917528:LVZ917528 LMC917528:LMD917528 LCG917528:LCH917528 KSK917528:KSL917528 KIO917528:KIP917528 JYS917528:JYT917528 JOW917528:JOX917528 JFA917528:JFB917528 IVE917528:IVF917528 ILI917528:ILJ917528 IBM917528:IBN917528 HRQ917528:HRR917528 HHU917528:HHV917528 GXY917528:GXZ917528 GOC917528:GOD917528 GEG917528:GEH917528 FUK917528:FUL917528 FKO917528:FKP917528 FAS917528:FAT917528 EQW917528:EQX917528 EHA917528:EHB917528 DXE917528:DXF917528 DNI917528:DNJ917528 DDM917528:DDN917528 CTQ917528:CTR917528 CJU917528:CJV917528 BZY917528:BZZ917528 BQC917528:BQD917528 BGG917528:BGH917528 AWK917528:AWL917528 AMO917528:AMP917528 ACS917528:ACT917528 SW917528:SX917528 JA917528:JB917528 E917528:F917528 WVM851992:WVN851992 WLQ851992:WLR851992 WBU851992:WBV851992 VRY851992:VRZ851992 VIC851992:VID851992 UYG851992:UYH851992 UOK851992:UOL851992 UEO851992:UEP851992 TUS851992:TUT851992 TKW851992:TKX851992 TBA851992:TBB851992 SRE851992:SRF851992 SHI851992:SHJ851992 RXM851992:RXN851992 RNQ851992:RNR851992 RDU851992:RDV851992 QTY851992:QTZ851992 QKC851992:QKD851992 QAG851992:QAH851992 PQK851992:PQL851992 PGO851992:PGP851992 OWS851992:OWT851992 OMW851992:OMX851992 ODA851992:ODB851992 NTE851992:NTF851992 NJI851992:NJJ851992 MZM851992:MZN851992 MPQ851992:MPR851992 MFU851992:MFV851992 LVY851992:LVZ851992 LMC851992:LMD851992 LCG851992:LCH851992 KSK851992:KSL851992 KIO851992:KIP851992 JYS851992:JYT851992 JOW851992:JOX851992 JFA851992:JFB851992 IVE851992:IVF851992 ILI851992:ILJ851992 IBM851992:IBN851992 HRQ851992:HRR851992 HHU851992:HHV851992 GXY851992:GXZ851992 GOC851992:GOD851992 GEG851992:GEH851992 FUK851992:FUL851992 FKO851992:FKP851992 FAS851992:FAT851992 EQW851992:EQX851992 EHA851992:EHB851992 DXE851992:DXF851992 DNI851992:DNJ851992 DDM851992:DDN851992 CTQ851992:CTR851992 CJU851992:CJV851992 BZY851992:BZZ851992 BQC851992:BQD851992 BGG851992:BGH851992 AWK851992:AWL851992 AMO851992:AMP851992 ACS851992:ACT851992 SW851992:SX851992 JA851992:JB851992 E851992:F851992 WVM786456:WVN786456 WLQ786456:WLR786456 WBU786456:WBV786456 VRY786456:VRZ786456 VIC786456:VID786456 UYG786456:UYH786456 UOK786456:UOL786456 UEO786456:UEP786456 TUS786456:TUT786456 TKW786456:TKX786456 TBA786456:TBB786456 SRE786456:SRF786456 SHI786456:SHJ786456 RXM786456:RXN786456 RNQ786456:RNR786456 RDU786456:RDV786456 QTY786456:QTZ786456 QKC786456:QKD786456 QAG786456:QAH786456 PQK786456:PQL786456 PGO786456:PGP786456 OWS786456:OWT786456 OMW786456:OMX786456 ODA786456:ODB786456 NTE786456:NTF786456 NJI786456:NJJ786456 MZM786456:MZN786456 MPQ786456:MPR786456 MFU786456:MFV786456 LVY786456:LVZ786456 LMC786456:LMD786456 LCG786456:LCH786456 KSK786456:KSL786456 KIO786456:KIP786456 JYS786456:JYT786456 JOW786456:JOX786456 JFA786456:JFB786456 IVE786456:IVF786456 ILI786456:ILJ786456 IBM786456:IBN786456 HRQ786456:HRR786456 HHU786456:HHV786456 GXY786456:GXZ786456 GOC786456:GOD786456 GEG786456:GEH786456 FUK786456:FUL786456 FKO786456:FKP786456 FAS786456:FAT786456 EQW786456:EQX786456 EHA786456:EHB786456 DXE786456:DXF786456 DNI786456:DNJ786456 DDM786456:DDN786456 CTQ786456:CTR786456 CJU786456:CJV786456 BZY786456:BZZ786456 BQC786456:BQD786456 BGG786456:BGH786456 AWK786456:AWL786456 AMO786456:AMP786456 ACS786456:ACT786456 SW786456:SX786456 JA786456:JB786456 E786456:F786456 WVM720920:WVN720920 WLQ720920:WLR720920 WBU720920:WBV720920 VRY720920:VRZ720920 VIC720920:VID720920 UYG720920:UYH720920 UOK720920:UOL720920 UEO720920:UEP720920 TUS720920:TUT720920 TKW720920:TKX720920 TBA720920:TBB720920 SRE720920:SRF720920 SHI720920:SHJ720920 RXM720920:RXN720920 RNQ720920:RNR720920 RDU720920:RDV720920 QTY720920:QTZ720920 QKC720920:QKD720920 QAG720920:QAH720920 PQK720920:PQL720920 PGO720920:PGP720920 OWS720920:OWT720920 OMW720920:OMX720920 ODA720920:ODB720920 NTE720920:NTF720920 NJI720920:NJJ720920 MZM720920:MZN720920 MPQ720920:MPR720920 MFU720920:MFV720920 LVY720920:LVZ720920 LMC720920:LMD720920 LCG720920:LCH720920 KSK720920:KSL720920 KIO720920:KIP720920 JYS720920:JYT720920 JOW720920:JOX720920 JFA720920:JFB720920 IVE720920:IVF720920 ILI720920:ILJ720920 IBM720920:IBN720920 HRQ720920:HRR720920 HHU720920:HHV720920 GXY720920:GXZ720920 GOC720920:GOD720920 GEG720920:GEH720920 FUK720920:FUL720920 FKO720920:FKP720920 FAS720920:FAT720920 EQW720920:EQX720920 EHA720920:EHB720920 DXE720920:DXF720920 DNI720920:DNJ720920 DDM720920:DDN720920 CTQ720920:CTR720920 CJU720920:CJV720920 BZY720920:BZZ720920 BQC720920:BQD720920 BGG720920:BGH720920 AWK720920:AWL720920 AMO720920:AMP720920 ACS720920:ACT720920 SW720920:SX720920 JA720920:JB720920 E720920:F720920 WVM655384:WVN655384 WLQ655384:WLR655384 WBU655384:WBV655384 VRY655384:VRZ655384 VIC655384:VID655384 UYG655384:UYH655384 UOK655384:UOL655384 UEO655384:UEP655384 TUS655384:TUT655384 TKW655384:TKX655384 TBA655384:TBB655384 SRE655384:SRF655384 SHI655384:SHJ655384 RXM655384:RXN655384 RNQ655384:RNR655384 RDU655384:RDV655384 QTY655384:QTZ655384 QKC655384:QKD655384 QAG655384:QAH655384 PQK655384:PQL655384 PGO655384:PGP655384 OWS655384:OWT655384 OMW655384:OMX655384 ODA655384:ODB655384 NTE655384:NTF655384 NJI655384:NJJ655384 MZM655384:MZN655384 MPQ655384:MPR655384 MFU655384:MFV655384 LVY655384:LVZ655384 LMC655384:LMD655384 LCG655384:LCH655384 KSK655384:KSL655384 KIO655384:KIP655384 JYS655384:JYT655384 JOW655384:JOX655384 JFA655384:JFB655384 IVE655384:IVF655384 ILI655384:ILJ655384 IBM655384:IBN655384 HRQ655384:HRR655384 HHU655384:HHV655384 GXY655384:GXZ655384 GOC655384:GOD655384 GEG655384:GEH655384 FUK655384:FUL655384 FKO655384:FKP655384 FAS655384:FAT655384 EQW655384:EQX655384 EHA655384:EHB655384 DXE655384:DXF655384 DNI655384:DNJ655384 DDM655384:DDN655384 CTQ655384:CTR655384 CJU655384:CJV655384 BZY655384:BZZ655384 BQC655384:BQD655384 BGG655384:BGH655384 AWK655384:AWL655384 AMO655384:AMP655384 ACS655384:ACT655384 SW655384:SX655384 JA655384:JB655384 E655384:F655384 WVM589848:WVN589848 WLQ589848:WLR589848 WBU589848:WBV589848 VRY589848:VRZ589848 VIC589848:VID589848 UYG589848:UYH589848 UOK589848:UOL589848 UEO589848:UEP589848 TUS589848:TUT589848 TKW589848:TKX589848 TBA589848:TBB589848 SRE589848:SRF589848 SHI589848:SHJ589848 RXM589848:RXN589848 RNQ589848:RNR589848 RDU589848:RDV589848 QTY589848:QTZ589848 QKC589848:QKD589848 QAG589848:QAH589848 PQK589848:PQL589848 PGO589848:PGP589848 OWS589848:OWT589848 OMW589848:OMX589848 ODA589848:ODB589848 NTE589848:NTF589848 NJI589848:NJJ589848 MZM589848:MZN589848 MPQ589848:MPR589848 MFU589848:MFV589848 LVY589848:LVZ589848 LMC589848:LMD589848 LCG589848:LCH589848 KSK589848:KSL589848 KIO589848:KIP589848 JYS589848:JYT589848 JOW589848:JOX589848 JFA589848:JFB589848 IVE589848:IVF589848 ILI589848:ILJ589848 IBM589848:IBN589848 HRQ589848:HRR589848 HHU589848:HHV589848 GXY589848:GXZ589848 GOC589848:GOD589848 GEG589848:GEH589848 FUK589848:FUL589848 FKO589848:FKP589848 FAS589848:FAT589848 EQW589848:EQX589848 EHA589848:EHB589848 DXE589848:DXF589848 DNI589848:DNJ589848 DDM589848:DDN589848 CTQ589848:CTR589848 CJU589848:CJV589848 BZY589848:BZZ589848 BQC589848:BQD589848 BGG589848:BGH589848 AWK589848:AWL589848 AMO589848:AMP589848 ACS589848:ACT589848 SW589848:SX589848 JA589848:JB589848 E589848:F589848 WVM524312:WVN524312 WLQ524312:WLR524312 WBU524312:WBV524312 VRY524312:VRZ524312 VIC524312:VID524312 UYG524312:UYH524312 UOK524312:UOL524312 UEO524312:UEP524312 TUS524312:TUT524312 TKW524312:TKX524312 TBA524312:TBB524312 SRE524312:SRF524312 SHI524312:SHJ524312 RXM524312:RXN524312 RNQ524312:RNR524312 RDU524312:RDV524312 QTY524312:QTZ524312 QKC524312:QKD524312 QAG524312:QAH524312 PQK524312:PQL524312 PGO524312:PGP524312 OWS524312:OWT524312 OMW524312:OMX524312 ODA524312:ODB524312 NTE524312:NTF524312 NJI524312:NJJ524312 MZM524312:MZN524312 MPQ524312:MPR524312 MFU524312:MFV524312 LVY524312:LVZ524312 LMC524312:LMD524312 LCG524312:LCH524312 KSK524312:KSL524312 KIO524312:KIP524312 JYS524312:JYT524312 JOW524312:JOX524312 JFA524312:JFB524312 IVE524312:IVF524312 ILI524312:ILJ524312 IBM524312:IBN524312 HRQ524312:HRR524312 HHU524312:HHV524312 GXY524312:GXZ524312 GOC524312:GOD524312 GEG524312:GEH524312 FUK524312:FUL524312 FKO524312:FKP524312 FAS524312:FAT524312 EQW524312:EQX524312 EHA524312:EHB524312 DXE524312:DXF524312 DNI524312:DNJ524312 DDM524312:DDN524312 CTQ524312:CTR524312 CJU524312:CJV524312 BZY524312:BZZ524312 BQC524312:BQD524312 BGG524312:BGH524312 AWK524312:AWL524312 AMO524312:AMP524312 ACS524312:ACT524312 SW524312:SX524312 JA524312:JB524312 E524312:F524312 WVM458776:WVN458776 WLQ458776:WLR458776 WBU458776:WBV458776 VRY458776:VRZ458776 VIC458776:VID458776 UYG458776:UYH458776 UOK458776:UOL458776 UEO458776:UEP458776 TUS458776:TUT458776 TKW458776:TKX458776 TBA458776:TBB458776 SRE458776:SRF458776 SHI458776:SHJ458776 RXM458776:RXN458776 RNQ458776:RNR458776 RDU458776:RDV458776 QTY458776:QTZ458776 QKC458776:QKD458776 QAG458776:QAH458776 PQK458776:PQL458776 PGO458776:PGP458776 OWS458776:OWT458776 OMW458776:OMX458776 ODA458776:ODB458776 NTE458776:NTF458776 NJI458776:NJJ458776 MZM458776:MZN458776 MPQ458776:MPR458776 MFU458776:MFV458776 LVY458776:LVZ458776 LMC458776:LMD458776 LCG458776:LCH458776 KSK458776:KSL458776 KIO458776:KIP458776 JYS458776:JYT458776 JOW458776:JOX458776 JFA458776:JFB458776 IVE458776:IVF458776 ILI458776:ILJ458776 IBM458776:IBN458776 HRQ458776:HRR458776 HHU458776:HHV458776 GXY458776:GXZ458776 GOC458776:GOD458776 GEG458776:GEH458776 FUK458776:FUL458776 FKO458776:FKP458776 FAS458776:FAT458776 EQW458776:EQX458776 EHA458776:EHB458776 DXE458776:DXF458776 DNI458776:DNJ458776 DDM458776:DDN458776 CTQ458776:CTR458776 CJU458776:CJV458776 BZY458776:BZZ458776 BQC458776:BQD458776 BGG458776:BGH458776 AWK458776:AWL458776 AMO458776:AMP458776 ACS458776:ACT458776 SW458776:SX458776 JA458776:JB458776 E458776:F458776 WVM393240:WVN393240 WLQ393240:WLR393240 WBU393240:WBV393240 VRY393240:VRZ393240 VIC393240:VID393240 UYG393240:UYH393240 UOK393240:UOL393240 UEO393240:UEP393240 TUS393240:TUT393240 TKW393240:TKX393240 TBA393240:TBB393240 SRE393240:SRF393240 SHI393240:SHJ393240 RXM393240:RXN393240 RNQ393240:RNR393240 RDU393240:RDV393240 QTY393240:QTZ393240 QKC393240:QKD393240 QAG393240:QAH393240 PQK393240:PQL393240 PGO393240:PGP393240 OWS393240:OWT393240 OMW393240:OMX393240 ODA393240:ODB393240 NTE393240:NTF393240 NJI393240:NJJ393240 MZM393240:MZN393240 MPQ393240:MPR393240 MFU393240:MFV393240 LVY393240:LVZ393240 LMC393240:LMD393240 LCG393240:LCH393240 KSK393240:KSL393240 KIO393240:KIP393240 JYS393240:JYT393240 JOW393240:JOX393240 JFA393240:JFB393240 IVE393240:IVF393240 ILI393240:ILJ393240 IBM393240:IBN393240 HRQ393240:HRR393240 HHU393240:HHV393240 GXY393240:GXZ393240 GOC393240:GOD393240 GEG393240:GEH393240 FUK393240:FUL393240 FKO393240:FKP393240 FAS393240:FAT393240 EQW393240:EQX393240 EHA393240:EHB393240 DXE393240:DXF393240 DNI393240:DNJ393240 DDM393240:DDN393240 CTQ393240:CTR393240 CJU393240:CJV393240 BZY393240:BZZ393240 BQC393240:BQD393240 BGG393240:BGH393240 AWK393240:AWL393240 AMO393240:AMP393240 ACS393240:ACT393240 SW393240:SX393240 JA393240:JB393240 E393240:F393240 WVM327704:WVN327704 WLQ327704:WLR327704 WBU327704:WBV327704 VRY327704:VRZ327704 VIC327704:VID327704 UYG327704:UYH327704 UOK327704:UOL327704 UEO327704:UEP327704 TUS327704:TUT327704 TKW327704:TKX327704 TBA327704:TBB327704 SRE327704:SRF327704 SHI327704:SHJ327704 RXM327704:RXN327704 RNQ327704:RNR327704 RDU327704:RDV327704 QTY327704:QTZ327704 QKC327704:QKD327704 QAG327704:QAH327704 PQK327704:PQL327704 PGO327704:PGP327704 OWS327704:OWT327704 OMW327704:OMX327704 ODA327704:ODB327704 NTE327704:NTF327704 NJI327704:NJJ327704 MZM327704:MZN327704 MPQ327704:MPR327704 MFU327704:MFV327704 LVY327704:LVZ327704 LMC327704:LMD327704 LCG327704:LCH327704 KSK327704:KSL327704 KIO327704:KIP327704 JYS327704:JYT327704 JOW327704:JOX327704 JFA327704:JFB327704 IVE327704:IVF327704 ILI327704:ILJ327704 IBM327704:IBN327704 HRQ327704:HRR327704 HHU327704:HHV327704 GXY327704:GXZ327704 GOC327704:GOD327704 GEG327704:GEH327704 FUK327704:FUL327704 FKO327704:FKP327704 FAS327704:FAT327704 EQW327704:EQX327704 EHA327704:EHB327704 DXE327704:DXF327704 DNI327704:DNJ327704 DDM327704:DDN327704 CTQ327704:CTR327704 CJU327704:CJV327704 BZY327704:BZZ327704 BQC327704:BQD327704 BGG327704:BGH327704 AWK327704:AWL327704 AMO327704:AMP327704 ACS327704:ACT327704 SW327704:SX327704 JA327704:JB327704 E327704:F327704 WVM262168:WVN262168 WLQ262168:WLR262168 WBU262168:WBV262168 VRY262168:VRZ262168 VIC262168:VID262168 UYG262168:UYH262168 UOK262168:UOL262168 UEO262168:UEP262168 TUS262168:TUT262168 TKW262168:TKX262168 TBA262168:TBB262168 SRE262168:SRF262168 SHI262168:SHJ262168 RXM262168:RXN262168 RNQ262168:RNR262168 RDU262168:RDV262168 QTY262168:QTZ262168 QKC262168:QKD262168 QAG262168:QAH262168 PQK262168:PQL262168 PGO262168:PGP262168 OWS262168:OWT262168 OMW262168:OMX262168 ODA262168:ODB262168 NTE262168:NTF262168 NJI262168:NJJ262168 MZM262168:MZN262168 MPQ262168:MPR262168 MFU262168:MFV262168 LVY262168:LVZ262168 LMC262168:LMD262168 LCG262168:LCH262168 KSK262168:KSL262168 KIO262168:KIP262168 JYS262168:JYT262168 JOW262168:JOX262168 JFA262168:JFB262168 IVE262168:IVF262168 ILI262168:ILJ262168 IBM262168:IBN262168 HRQ262168:HRR262168 HHU262168:HHV262168 GXY262168:GXZ262168 GOC262168:GOD262168 GEG262168:GEH262168 FUK262168:FUL262168 FKO262168:FKP262168 FAS262168:FAT262168 EQW262168:EQX262168 EHA262168:EHB262168 DXE262168:DXF262168 DNI262168:DNJ262168 DDM262168:DDN262168 CTQ262168:CTR262168 CJU262168:CJV262168 BZY262168:BZZ262168 BQC262168:BQD262168 BGG262168:BGH262168 AWK262168:AWL262168 AMO262168:AMP262168 ACS262168:ACT262168 SW262168:SX262168 JA262168:JB262168 E262168:F262168 WVM196632:WVN196632 WLQ196632:WLR196632 WBU196632:WBV196632 VRY196632:VRZ196632 VIC196632:VID196632 UYG196632:UYH196632 UOK196632:UOL196632 UEO196632:UEP196632 TUS196632:TUT196632 TKW196632:TKX196632 TBA196632:TBB196632 SRE196632:SRF196632 SHI196632:SHJ196632 RXM196632:RXN196632 RNQ196632:RNR196632 RDU196632:RDV196632 QTY196632:QTZ196632 QKC196632:QKD196632 QAG196632:QAH196632 PQK196632:PQL196632 PGO196632:PGP196632 OWS196632:OWT196632 OMW196632:OMX196632 ODA196632:ODB196632 NTE196632:NTF196632 NJI196632:NJJ196632 MZM196632:MZN196632 MPQ196632:MPR196632 MFU196632:MFV196632 LVY196632:LVZ196632 LMC196632:LMD196632 LCG196632:LCH196632 KSK196632:KSL196632 KIO196632:KIP196632 JYS196632:JYT196632 JOW196632:JOX196632 JFA196632:JFB196632 IVE196632:IVF196632 ILI196632:ILJ196632 IBM196632:IBN196632 HRQ196632:HRR196632 HHU196632:HHV196632 GXY196632:GXZ196632 GOC196632:GOD196632 GEG196632:GEH196632 FUK196632:FUL196632 FKO196632:FKP196632 FAS196632:FAT196632 EQW196632:EQX196632 EHA196632:EHB196632 DXE196632:DXF196632 DNI196632:DNJ196632 DDM196632:DDN196632 CTQ196632:CTR196632 CJU196632:CJV196632 BZY196632:BZZ196632 BQC196632:BQD196632 BGG196632:BGH196632 AWK196632:AWL196632 AMO196632:AMP196632 ACS196632:ACT196632 SW196632:SX196632 JA196632:JB196632 E196632:F196632 WVM131096:WVN131096 WLQ131096:WLR131096 WBU131096:WBV131096 VRY131096:VRZ131096 VIC131096:VID131096 UYG131096:UYH131096 UOK131096:UOL131096 UEO131096:UEP131096 TUS131096:TUT131096 TKW131096:TKX131096 TBA131096:TBB131096 SRE131096:SRF131096 SHI131096:SHJ131096 RXM131096:RXN131096 RNQ131096:RNR131096 RDU131096:RDV131096 QTY131096:QTZ131096 QKC131096:QKD131096 QAG131096:QAH131096 PQK131096:PQL131096 PGO131096:PGP131096 OWS131096:OWT131096 OMW131096:OMX131096 ODA131096:ODB131096 NTE131096:NTF131096 NJI131096:NJJ131096 MZM131096:MZN131096 MPQ131096:MPR131096 MFU131096:MFV131096 LVY131096:LVZ131096 LMC131096:LMD131096 LCG131096:LCH131096 KSK131096:KSL131096 KIO131096:KIP131096 JYS131096:JYT131096 JOW131096:JOX131096 JFA131096:JFB131096 IVE131096:IVF131096 ILI131096:ILJ131096 IBM131096:IBN131096 HRQ131096:HRR131096 HHU131096:HHV131096 GXY131096:GXZ131096 GOC131096:GOD131096 GEG131096:GEH131096 FUK131096:FUL131096 FKO131096:FKP131096 FAS131096:FAT131096 EQW131096:EQX131096 EHA131096:EHB131096 DXE131096:DXF131096 DNI131096:DNJ131096 DDM131096:DDN131096 CTQ131096:CTR131096 CJU131096:CJV131096 BZY131096:BZZ131096 BQC131096:BQD131096 BGG131096:BGH131096 AWK131096:AWL131096 AMO131096:AMP131096 ACS131096:ACT131096 SW131096:SX131096 JA131096:JB131096 E131096:F131096 WVM65560:WVN65560 WLQ65560:WLR65560 WBU65560:WBV65560 VRY65560:VRZ65560 VIC65560:VID65560 UYG65560:UYH65560 UOK65560:UOL65560 UEO65560:UEP65560 TUS65560:TUT65560 TKW65560:TKX65560 TBA65560:TBB65560 SRE65560:SRF65560 SHI65560:SHJ65560 RXM65560:RXN65560 RNQ65560:RNR65560 RDU65560:RDV65560 QTY65560:QTZ65560 QKC65560:QKD65560 QAG65560:QAH65560 PQK65560:PQL65560 PGO65560:PGP65560 OWS65560:OWT65560 OMW65560:OMX65560 ODA65560:ODB65560 NTE65560:NTF65560 NJI65560:NJJ65560 MZM65560:MZN65560 MPQ65560:MPR65560 MFU65560:MFV65560 LVY65560:LVZ65560 LMC65560:LMD65560 LCG65560:LCH65560 KSK65560:KSL65560 KIO65560:KIP65560 JYS65560:JYT65560 JOW65560:JOX65560 JFA65560:JFB65560 IVE65560:IVF65560 ILI65560:ILJ65560 IBM65560:IBN65560 HRQ65560:HRR65560 HHU65560:HHV65560 GXY65560:GXZ65560 GOC65560:GOD65560 GEG65560:GEH65560 FUK65560:FUL65560 FKO65560:FKP65560 FAS65560:FAT65560 EQW65560:EQX65560 EHA65560:EHB65560 DXE65560:DXF65560 DNI65560:DNJ65560 DDM65560:DDN65560 CTQ65560:CTR65560 CJU65560:CJV65560 BZY65560:BZZ65560 BQC65560:BQD65560 BGG65560:BGH65560 AWK65560:AWL65560 AMO65560:AMP65560 ACS65560:ACT65560 SW65560:SX65560 JA65560:JB65560 E65560:F65560 WVM24:WVN24 WLQ24:WLR24 WBU24:WBV24 VRY24:VRZ24 VIC24:VID24 UYG24:UYH24 UOK24:UOL24 UEO24:UEP24 TUS24:TUT24 TKW24:TKX24 TBA24:TBB24 SRE24:SRF24 SHI24:SHJ24 RXM24:RXN24 RNQ24:RNR24 RDU24:RDV24 QTY24:QTZ24 QKC24:QKD24 QAG24:QAH24 PQK24:PQL24 PGO24:PGP24 OWS24:OWT24 OMW24:OMX24 ODA24:ODB24 NTE24:NTF24 NJI24:NJJ24 MZM24:MZN24 MPQ24:MPR24 MFU24:MFV24 LVY24:LVZ24 LMC24:LMD24 LCG24:LCH24 KSK24:KSL24 KIO24:KIP24 JYS24:JYT24 JOW24:JOX24 JFA24:JFB24 IVE24:IVF24 ILI24:ILJ24 IBM24:IBN24 HRQ24:HRR24 HHU24:HHV24 GXY24:GXZ24 GOC24:GOD24 GEG24:GEH24 FUK24:FUL24 FKO24:FKP24 FAS24:FAT24 EQW24:EQX24 EHA24:EHB24 DXE24:DXF24 DNI24:DNJ24 DDM24:DDN24 CTQ24:CTR24 CJU24:CJV24 BZY24:BZZ24 BQC24:BQD24 BGG24:BGH24 AWK24:AWL24 AMO24:AMP24 ACS24:ACT24 SW24:SX24 JA24:JB24 E24:F24 WVM983063 WLQ983063 WBU983063 VRY983063 VIC983063 UYG983063 UOK983063 UEO983063 TUS983063 TKW983063 TBA983063 SRE983063 SHI983063 RXM983063 RNQ983063 RDU983063 QTY983063 QKC983063 QAG983063 PQK983063 PGO983063 OWS983063 OMW983063 ODA983063 NTE983063 NJI983063 MZM983063 MPQ983063 MFU983063 LVY983063 LMC983063 LCG983063 KSK983063 KIO983063 JYS983063 JOW983063 JFA983063 IVE983063 ILI983063 IBM983063 HRQ983063 HHU983063 GXY983063 GOC983063 GEG983063 FUK983063 FKO983063 FAS983063 EQW983063 EHA983063 DXE983063 DNI983063 DDM983063 CTQ983063 CJU983063 BZY983063 BQC983063 BGG983063 AWK983063 AMO983063 ACS983063 SW983063 JA983063 E983063 WVM917527 WLQ917527 WBU917527 VRY917527 VIC917527 UYG917527 UOK917527 UEO917527 TUS917527 TKW917527 TBA917527 SRE917527 SHI917527 RXM917527 RNQ917527 RDU917527 QTY917527 QKC917527 QAG917527 PQK917527 PGO917527 OWS917527 OMW917527 ODA917527 NTE917527 NJI917527 MZM917527 MPQ917527 MFU917527 LVY917527 LMC917527 LCG917527 KSK917527 KIO917527 JYS917527 JOW917527 JFA917527 IVE917527 ILI917527 IBM917527 HRQ917527 HHU917527 GXY917527 GOC917527 GEG917527 FUK917527 FKO917527 FAS917527 EQW917527 EHA917527 DXE917527 DNI917527 DDM917527 CTQ917527 CJU917527 BZY917527 BQC917527 BGG917527 AWK917527 AMO917527 ACS917527 SW917527 JA917527 E917527 WVM851991 WLQ851991 WBU851991 VRY851991 VIC851991 UYG851991 UOK851991 UEO851991 TUS851991 TKW851991 TBA851991 SRE851991 SHI851991 RXM851991 RNQ851991 RDU851991 QTY851991 QKC851991 QAG851991 PQK851991 PGO851991 OWS851991 OMW851991 ODA851991 NTE851991 NJI851991 MZM851991 MPQ851991 MFU851991 LVY851991 LMC851991 LCG851991 KSK851991 KIO851991 JYS851991 JOW851991 JFA851991 IVE851991 ILI851991 IBM851991 HRQ851991 HHU851991 GXY851991 GOC851991 GEG851991 FUK851991 FKO851991 FAS851991 EQW851991 EHA851991 DXE851991 DNI851991 DDM851991 CTQ851991 CJU851991 BZY851991 BQC851991 BGG851991 AWK851991 AMO851991 ACS851991 SW851991 JA851991 E851991 WVM786455 WLQ786455 WBU786455 VRY786455 VIC786455 UYG786455 UOK786455 UEO786455 TUS786455 TKW786455 TBA786455 SRE786455 SHI786455 RXM786455 RNQ786455 RDU786455 QTY786455 QKC786455 QAG786455 PQK786455 PGO786455 OWS786455 OMW786455 ODA786455 NTE786455 NJI786455 MZM786455 MPQ786455 MFU786455 LVY786455 LMC786455 LCG786455 KSK786455 KIO786455 JYS786455 JOW786455 JFA786455 IVE786455 ILI786455 IBM786455 HRQ786455 HHU786455 GXY786455 GOC786455 GEG786455 FUK786455 FKO786455 FAS786455 EQW786455 EHA786455 DXE786455 DNI786455 DDM786455 CTQ786455 CJU786455 BZY786455 BQC786455 BGG786455 AWK786455 AMO786455 ACS786455 SW786455 JA786455 E786455 WVM720919 WLQ720919 WBU720919 VRY720919 VIC720919 UYG720919 UOK720919 UEO720919 TUS720919 TKW720919 TBA720919 SRE720919 SHI720919 RXM720919 RNQ720919 RDU720919 QTY720919 QKC720919 QAG720919 PQK720919 PGO720919 OWS720919 OMW720919 ODA720919 NTE720919 NJI720919 MZM720919 MPQ720919 MFU720919 LVY720919 LMC720919 LCG720919 KSK720919 KIO720919 JYS720919 JOW720919 JFA720919 IVE720919 ILI720919 IBM720919 HRQ720919 HHU720919 GXY720919 GOC720919 GEG720919 FUK720919 FKO720919 FAS720919 EQW720919 EHA720919 DXE720919 DNI720919 DDM720919 CTQ720919 CJU720919 BZY720919 BQC720919 BGG720919 AWK720919 AMO720919 ACS720919 SW720919 JA720919 E720919 WVM655383 WLQ655383 WBU655383 VRY655383 VIC655383 UYG655383 UOK655383 UEO655383 TUS655383 TKW655383 TBA655383 SRE655383 SHI655383 RXM655383 RNQ655383 RDU655383 QTY655383 QKC655383 QAG655383 PQK655383 PGO655383 OWS655383 OMW655383 ODA655383 NTE655383 NJI655383 MZM655383 MPQ655383 MFU655383 LVY655383 LMC655383 LCG655383 KSK655383 KIO655383 JYS655383 JOW655383 JFA655383 IVE655383 ILI655383 IBM655383 HRQ655383 HHU655383 GXY655383 GOC655383 GEG655383 FUK655383 FKO655383 FAS655383 EQW655383 EHA655383 DXE655383 DNI655383 DDM655383 CTQ655383 CJU655383 BZY655383 BQC655383 BGG655383 AWK655383 AMO655383 ACS655383 SW655383 JA655383 E655383 WVM589847 WLQ589847 WBU589847 VRY589847 VIC589847 UYG589847 UOK589847 UEO589847 TUS589847 TKW589847 TBA589847 SRE589847 SHI589847 RXM589847 RNQ589847 RDU589847 QTY589847 QKC589847 QAG589847 PQK589847 PGO589847 OWS589847 OMW589847 ODA589847 NTE589847 NJI589847 MZM589847 MPQ589847 MFU589847 LVY589847 LMC589847 LCG589847 KSK589847 KIO589847 JYS589847 JOW589847 JFA589847 IVE589847 ILI589847 IBM589847 HRQ589847 HHU589847 GXY589847 GOC589847 GEG589847 FUK589847 FKO589847 FAS589847 EQW589847 EHA589847 DXE589847 DNI589847 DDM589847 CTQ589847 CJU589847 BZY589847 BQC589847 BGG589847 AWK589847 AMO589847 ACS589847 SW589847 JA589847 E589847 WVM524311 WLQ524311 WBU524311 VRY524311 VIC524311 UYG524311 UOK524311 UEO524311 TUS524311 TKW524311 TBA524311 SRE524311 SHI524311 RXM524311 RNQ524311 RDU524311 QTY524311 QKC524311 QAG524311 PQK524311 PGO524311 OWS524311 OMW524311 ODA524311 NTE524311 NJI524311 MZM524311 MPQ524311 MFU524311 LVY524311 LMC524311 LCG524311 KSK524311 KIO524311 JYS524311 JOW524311 JFA524311 IVE524311 ILI524311 IBM524311 HRQ524311 HHU524311 GXY524311 GOC524311 GEG524311 FUK524311 FKO524311 FAS524311 EQW524311 EHA524311 DXE524311 DNI524311 DDM524311 CTQ524311 CJU524311 BZY524311 BQC524311 BGG524311 AWK524311 AMO524311 ACS524311 SW524311 JA524311 E524311 WVM458775 WLQ458775 WBU458775 VRY458775 VIC458775 UYG458775 UOK458775 UEO458775 TUS458775 TKW458775 TBA458775 SRE458775 SHI458775 RXM458775 RNQ458775 RDU458775 QTY458775 QKC458775 QAG458775 PQK458775 PGO458775 OWS458775 OMW458775 ODA458775 NTE458775 NJI458775 MZM458775 MPQ458775 MFU458775 LVY458775 LMC458775 LCG458775 KSK458775 KIO458775 JYS458775 JOW458775 JFA458775 IVE458775 ILI458775 IBM458775 HRQ458775 HHU458775 GXY458775 GOC458775 GEG458775 FUK458775 FKO458775 FAS458775 EQW458775 EHA458775 DXE458775 DNI458775 DDM458775 CTQ458775 CJU458775 BZY458775 BQC458775 BGG458775 AWK458775 AMO458775 ACS458775 SW458775 JA458775 E458775 WVM393239 WLQ393239 WBU393239 VRY393239 VIC393239 UYG393239 UOK393239 UEO393239 TUS393239 TKW393239 TBA393239 SRE393239 SHI393239 RXM393239 RNQ393239 RDU393239 QTY393239 QKC393239 QAG393239 PQK393239 PGO393239 OWS393239 OMW393239 ODA393239 NTE393239 NJI393239 MZM393239 MPQ393239 MFU393239 LVY393239 LMC393239 LCG393239 KSK393239 KIO393239 JYS393239 JOW393239 JFA393239 IVE393239 ILI393239 IBM393239 HRQ393239 HHU393239 GXY393239 GOC393239 GEG393239 FUK393239 FKO393239 FAS393239 EQW393239 EHA393239 DXE393239 DNI393239 DDM393239 CTQ393239 CJU393239 BZY393239 BQC393239 BGG393239 AWK393239 AMO393239 ACS393239 SW393239 JA393239 E393239 WVM327703 WLQ327703 WBU327703 VRY327703 VIC327703 UYG327703 UOK327703 UEO327703 TUS327703 TKW327703 TBA327703 SRE327703 SHI327703 RXM327703 RNQ327703 RDU327703 QTY327703 QKC327703 QAG327703 PQK327703 PGO327703 OWS327703 OMW327703 ODA327703 NTE327703 NJI327703 MZM327703 MPQ327703 MFU327703 LVY327703 LMC327703 LCG327703 KSK327703 KIO327703 JYS327703 JOW327703 JFA327703 IVE327703 ILI327703 IBM327703 HRQ327703 HHU327703 GXY327703 GOC327703 GEG327703 FUK327703 FKO327703 FAS327703 EQW327703 EHA327703 DXE327703 DNI327703 DDM327703 CTQ327703 CJU327703 BZY327703 BQC327703 BGG327703 AWK327703 AMO327703 ACS327703 SW327703 JA327703 E327703 WVM262167 WLQ262167 WBU262167 VRY262167 VIC262167 UYG262167 UOK262167 UEO262167 TUS262167 TKW262167 TBA262167 SRE262167 SHI262167 RXM262167 RNQ262167 RDU262167 QTY262167 QKC262167 QAG262167 PQK262167 PGO262167 OWS262167 OMW262167 ODA262167 NTE262167 NJI262167 MZM262167 MPQ262167 MFU262167 LVY262167 LMC262167 LCG262167 KSK262167 KIO262167 JYS262167 JOW262167 JFA262167 IVE262167 ILI262167 IBM262167 HRQ262167 HHU262167 GXY262167 GOC262167 GEG262167 FUK262167 FKO262167 FAS262167 EQW262167 EHA262167 DXE262167 DNI262167 DDM262167 CTQ262167 CJU262167 BZY262167 BQC262167 BGG262167 AWK262167 AMO262167 ACS262167 SW262167 JA262167 E262167 WVM196631 WLQ196631 WBU196631 VRY196631 VIC196631 UYG196631 UOK196631 UEO196631 TUS196631 TKW196631 TBA196631 SRE196631 SHI196631 RXM196631 RNQ196631 RDU196631 QTY196631 QKC196631 QAG196631 PQK196631 PGO196631 OWS196631 OMW196631 ODA196631 NTE196631 NJI196631 MZM196631 MPQ196631 MFU196631 LVY196631 LMC196631 LCG196631 KSK196631 KIO196631 JYS196631 JOW196631 JFA196631 IVE196631 ILI196631 IBM196631 HRQ196631 HHU196631 GXY196631 GOC196631 GEG196631 FUK196631 FKO196631 FAS196631 EQW196631 EHA196631 DXE196631 DNI196631 DDM196631 CTQ196631 CJU196631 BZY196631 BQC196631 BGG196631 AWK196631 AMO196631 ACS196631 SW196631 JA196631 E196631 WVM131095 WLQ131095 WBU131095 VRY131095 VIC131095 UYG131095 UOK131095 UEO131095 TUS131095 TKW131095 TBA131095 SRE131095 SHI131095 RXM131095 RNQ131095 RDU131095 QTY131095 QKC131095 QAG131095 PQK131095 PGO131095 OWS131095 OMW131095 ODA131095 NTE131095 NJI131095 MZM131095 MPQ131095 MFU131095 LVY131095 LMC131095 LCG131095 KSK131095 KIO131095 JYS131095 JOW131095 JFA131095 IVE131095 ILI131095 IBM131095 HRQ131095 HHU131095 GXY131095 GOC131095 GEG131095 FUK131095 FKO131095 FAS131095 EQW131095 EHA131095 DXE131095 DNI131095 DDM131095 CTQ131095 CJU131095 BZY131095 BQC131095 BGG131095 AWK131095 AMO131095 ACS131095 SW131095 JA131095 E131095 WVM65559 WLQ65559 WBU65559 VRY65559 VIC65559 UYG65559 UOK65559 UEO65559 TUS65559 TKW65559 TBA65559 SRE65559 SHI65559 RXM65559 RNQ65559 RDU65559 QTY65559 QKC65559 QAG65559 PQK65559 PGO65559 OWS65559 OMW65559 ODA65559 NTE65559 NJI65559 MZM65559 MPQ65559 MFU65559 LVY65559 LMC65559 LCG65559 KSK65559 KIO65559 JYS65559 JOW65559 JFA65559 IVE65559 ILI65559 IBM65559 HRQ65559 HHU65559 GXY65559 GOC65559 GEG65559 FUK65559 FKO65559 FAS65559 EQW65559 EHA65559 DXE65559 DNI65559 DDM65559 CTQ65559 CJU65559 BZY65559 BQC65559 BGG65559 AWK65559 AMO65559 ACS65559 SW65559 JA65559 E65559 WVM23 WLQ23 WBU23 VRY23 VIC23 UYG23 UOK23 UEO23 TUS23 TKW23 TBA23 SRE23 SHI23 RXM23 RNQ23 RDU23 QTY23 QKC23 QAG23 PQK23 PGO23 OWS23 OMW23 ODA23 NTE23 NJI23 MZM23 MPQ23 MFU23 LVY23 LMC23 LCG23 KSK23 KIO23 JYS23 JOW23 JFA23 IVE23 ILI23 IBM23 HRQ23 HHU23 GXY23 GOC23 GEG23 FUK23 FKO23 FAS23 EQW23 EHA23 DXE23 DNI23 DDM23 CTQ23 CJU23 BZY23 BQC23 BGG23 AWK23 AMO23 ACS23 SW23 JA23">
      <formula1>$CE$283:$CE$284</formula1>
    </dataValidation>
    <dataValidation type="decimal" allowBlank="1" showInputMessage="1" showErrorMessage="1" prompt=" - " sqref="F49:F53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5:F65589 JB65585:JB65589 SX65585:SX65589 ACT65585:ACT65589 AMP65585:AMP65589 AWL65585:AWL65589 BGH65585:BGH65589 BQD65585:BQD65589 BZZ65585:BZZ65589 CJV65585:CJV65589 CTR65585:CTR65589 DDN65585:DDN65589 DNJ65585:DNJ65589 DXF65585:DXF65589 EHB65585:EHB65589 EQX65585:EQX65589 FAT65585:FAT65589 FKP65585:FKP65589 FUL65585:FUL65589 GEH65585:GEH65589 GOD65585:GOD65589 GXZ65585:GXZ65589 HHV65585:HHV65589 HRR65585:HRR65589 IBN65585:IBN65589 ILJ65585:ILJ65589 IVF65585:IVF65589 JFB65585:JFB65589 JOX65585:JOX65589 JYT65585:JYT65589 KIP65585:KIP65589 KSL65585:KSL65589 LCH65585:LCH65589 LMD65585:LMD65589 LVZ65585:LVZ65589 MFV65585:MFV65589 MPR65585:MPR65589 MZN65585:MZN65589 NJJ65585:NJJ65589 NTF65585:NTF65589 ODB65585:ODB65589 OMX65585:OMX65589 OWT65585:OWT65589 PGP65585:PGP65589 PQL65585:PQL65589 QAH65585:QAH65589 QKD65585:QKD65589 QTZ65585:QTZ65589 RDV65585:RDV65589 RNR65585:RNR65589 RXN65585:RXN65589 SHJ65585:SHJ65589 SRF65585:SRF65589 TBB65585:TBB65589 TKX65585:TKX65589 TUT65585:TUT65589 UEP65585:UEP65589 UOL65585:UOL65589 UYH65585:UYH65589 VID65585:VID65589 VRZ65585:VRZ65589 WBV65585:WBV65589 WLR65585:WLR65589 WVN65585:WVN65589 F131121:F131125 JB131121:JB131125 SX131121:SX131125 ACT131121:ACT131125 AMP131121:AMP131125 AWL131121:AWL131125 BGH131121:BGH131125 BQD131121:BQD131125 BZZ131121:BZZ131125 CJV131121:CJV131125 CTR131121:CTR131125 DDN131121:DDN131125 DNJ131121:DNJ131125 DXF131121:DXF131125 EHB131121:EHB131125 EQX131121:EQX131125 FAT131121:FAT131125 FKP131121:FKP131125 FUL131121:FUL131125 GEH131121:GEH131125 GOD131121:GOD131125 GXZ131121:GXZ131125 HHV131121:HHV131125 HRR131121:HRR131125 IBN131121:IBN131125 ILJ131121:ILJ131125 IVF131121:IVF131125 JFB131121:JFB131125 JOX131121:JOX131125 JYT131121:JYT131125 KIP131121:KIP131125 KSL131121:KSL131125 LCH131121:LCH131125 LMD131121:LMD131125 LVZ131121:LVZ131125 MFV131121:MFV131125 MPR131121:MPR131125 MZN131121:MZN131125 NJJ131121:NJJ131125 NTF131121:NTF131125 ODB131121:ODB131125 OMX131121:OMX131125 OWT131121:OWT131125 PGP131121:PGP131125 PQL131121:PQL131125 QAH131121:QAH131125 QKD131121:QKD131125 QTZ131121:QTZ131125 RDV131121:RDV131125 RNR131121:RNR131125 RXN131121:RXN131125 SHJ131121:SHJ131125 SRF131121:SRF131125 TBB131121:TBB131125 TKX131121:TKX131125 TUT131121:TUT131125 UEP131121:UEP131125 UOL131121:UOL131125 UYH131121:UYH131125 VID131121:VID131125 VRZ131121:VRZ131125 WBV131121:WBV131125 WLR131121:WLR131125 WVN131121:WVN131125 F196657:F196661 JB196657:JB196661 SX196657:SX196661 ACT196657:ACT196661 AMP196657:AMP196661 AWL196657:AWL196661 BGH196657:BGH196661 BQD196657:BQD196661 BZZ196657:BZZ196661 CJV196657:CJV196661 CTR196657:CTR196661 DDN196657:DDN196661 DNJ196657:DNJ196661 DXF196657:DXF196661 EHB196657:EHB196661 EQX196657:EQX196661 FAT196657:FAT196661 FKP196657:FKP196661 FUL196657:FUL196661 GEH196657:GEH196661 GOD196657:GOD196661 GXZ196657:GXZ196661 HHV196657:HHV196661 HRR196657:HRR196661 IBN196657:IBN196661 ILJ196657:ILJ196661 IVF196657:IVF196661 JFB196657:JFB196661 JOX196657:JOX196661 JYT196657:JYT196661 KIP196657:KIP196661 KSL196657:KSL196661 LCH196657:LCH196661 LMD196657:LMD196661 LVZ196657:LVZ196661 MFV196657:MFV196661 MPR196657:MPR196661 MZN196657:MZN196661 NJJ196657:NJJ196661 NTF196657:NTF196661 ODB196657:ODB196661 OMX196657:OMX196661 OWT196657:OWT196661 PGP196657:PGP196661 PQL196657:PQL196661 QAH196657:QAH196661 QKD196657:QKD196661 QTZ196657:QTZ196661 RDV196657:RDV196661 RNR196657:RNR196661 RXN196657:RXN196661 SHJ196657:SHJ196661 SRF196657:SRF196661 TBB196657:TBB196661 TKX196657:TKX196661 TUT196657:TUT196661 UEP196657:UEP196661 UOL196657:UOL196661 UYH196657:UYH196661 VID196657:VID196661 VRZ196657:VRZ196661 WBV196657:WBV196661 WLR196657:WLR196661 WVN196657:WVN196661 F262193:F262197 JB262193:JB262197 SX262193:SX262197 ACT262193:ACT262197 AMP262193:AMP262197 AWL262193:AWL262197 BGH262193:BGH262197 BQD262193:BQD262197 BZZ262193:BZZ262197 CJV262193:CJV262197 CTR262193:CTR262197 DDN262193:DDN262197 DNJ262193:DNJ262197 DXF262193:DXF262197 EHB262193:EHB262197 EQX262193:EQX262197 FAT262193:FAT262197 FKP262193:FKP262197 FUL262193:FUL262197 GEH262193:GEH262197 GOD262193:GOD262197 GXZ262193:GXZ262197 HHV262193:HHV262197 HRR262193:HRR262197 IBN262193:IBN262197 ILJ262193:ILJ262197 IVF262193:IVF262197 JFB262193:JFB262197 JOX262193:JOX262197 JYT262193:JYT262197 KIP262193:KIP262197 KSL262193:KSL262197 LCH262193:LCH262197 LMD262193:LMD262197 LVZ262193:LVZ262197 MFV262193:MFV262197 MPR262193:MPR262197 MZN262193:MZN262197 NJJ262193:NJJ262197 NTF262193:NTF262197 ODB262193:ODB262197 OMX262193:OMX262197 OWT262193:OWT262197 PGP262193:PGP262197 PQL262193:PQL262197 QAH262193:QAH262197 QKD262193:QKD262197 QTZ262193:QTZ262197 RDV262193:RDV262197 RNR262193:RNR262197 RXN262193:RXN262197 SHJ262193:SHJ262197 SRF262193:SRF262197 TBB262193:TBB262197 TKX262193:TKX262197 TUT262193:TUT262197 UEP262193:UEP262197 UOL262193:UOL262197 UYH262193:UYH262197 VID262193:VID262197 VRZ262193:VRZ262197 WBV262193:WBV262197 WLR262193:WLR262197 WVN262193:WVN262197 F327729:F327733 JB327729:JB327733 SX327729:SX327733 ACT327729:ACT327733 AMP327729:AMP327733 AWL327729:AWL327733 BGH327729:BGH327733 BQD327729:BQD327733 BZZ327729:BZZ327733 CJV327729:CJV327733 CTR327729:CTR327733 DDN327729:DDN327733 DNJ327729:DNJ327733 DXF327729:DXF327733 EHB327729:EHB327733 EQX327729:EQX327733 FAT327729:FAT327733 FKP327729:FKP327733 FUL327729:FUL327733 GEH327729:GEH327733 GOD327729:GOD327733 GXZ327729:GXZ327733 HHV327729:HHV327733 HRR327729:HRR327733 IBN327729:IBN327733 ILJ327729:ILJ327733 IVF327729:IVF327733 JFB327729:JFB327733 JOX327729:JOX327733 JYT327729:JYT327733 KIP327729:KIP327733 KSL327729:KSL327733 LCH327729:LCH327733 LMD327729:LMD327733 LVZ327729:LVZ327733 MFV327729:MFV327733 MPR327729:MPR327733 MZN327729:MZN327733 NJJ327729:NJJ327733 NTF327729:NTF327733 ODB327729:ODB327733 OMX327729:OMX327733 OWT327729:OWT327733 PGP327729:PGP327733 PQL327729:PQL327733 QAH327729:QAH327733 QKD327729:QKD327733 QTZ327729:QTZ327733 RDV327729:RDV327733 RNR327729:RNR327733 RXN327729:RXN327733 SHJ327729:SHJ327733 SRF327729:SRF327733 TBB327729:TBB327733 TKX327729:TKX327733 TUT327729:TUT327733 UEP327729:UEP327733 UOL327729:UOL327733 UYH327729:UYH327733 VID327729:VID327733 VRZ327729:VRZ327733 WBV327729:WBV327733 WLR327729:WLR327733 WVN327729:WVN327733 F393265:F393269 JB393265:JB393269 SX393265:SX393269 ACT393265:ACT393269 AMP393265:AMP393269 AWL393265:AWL393269 BGH393265:BGH393269 BQD393265:BQD393269 BZZ393265:BZZ393269 CJV393265:CJV393269 CTR393265:CTR393269 DDN393265:DDN393269 DNJ393265:DNJ393269 DXF393265:DXF393269 EHB393265:EHB393269 EQX393265:EQX393269 FAT393265:FAT393269 FKP393265:FKP393269 FUL393265:FUL393269 GEH393265:GEH393269 GOD393265:GOD393269 GXZ393265:GXZ393269 HHV393265:HHV393269 HRR393265:HRR393269 IBN393265:IBN393269 ILJ393265:ILJ393269 IVF393265:IVF393269 JFB393265:JFB393269 JOX393265:JOX393269 JYT393265:JYT393269 KIP393265:KIP393269 KSL393265:KSL393269 LCH393265:LCH393269 LMD393265:LMD393269 LVZ393265:LVZ393269 MFV393265:MFV393269 MPR393265:MPR393269 MZN393265:MZN393269 NJJ393265:NJJ393269 NTF393265:NTF393269 ODB393265:ODB393269 OMX393265:OMX393269 OWT393265:OWT393269 PGP393265:PGP393269 PQL393265:PQL393269 QAH393265:QAH393269 QKD393265:QKD393269 QTZ393265:QTZ393269 RDV393265:RDV393269 RNR393265:RNR393269 RXN393265:RXN393269 SHJ393265:SHJ393269 SRF393265:SRF393269 TBB393265:TBB393269 TKX393265:TKX393269 TUT393265:TUT393269 UEP393265:UEP393269 UOL393265:UOL393269 UYH393265:UYH393269 VID393265:VID393269 VRZ393265:VRZ393269 WBV393265:WBV393269 WLR393265:WLR393269 WVN393265:WVN393269 F458801:F458805 JB458801:JB458805 SX458801:SX458805 ACT458801:ACT458805 AMP458801:AMP458805 AWL458801:AWL458805 BGH458801:BGH458805 BQD458801:BQD458805 BZZ458801:BZZ458805 CJV458801:CJV458805 CTR458801:CTR458805 DDN458801:DDN458805 DNJ458801:DNJ458805 DXF458801:DXF458805 EHB458801:EHB458805 EQX458801:EQX458805 FAT458801:FAT458805 FKP458801:FKP458805 FUL458801:FUL458805 GEH458801:GEH458805 GOD458801:GOD458805 GXZ458801:GXZ458805 HHV458801:HHV458805 HRR458801:HRR458805 IBN458801:IBN458805 ILJ458801:ILJ458805 IVF458801:IVF458805 JFB458801:JFB458805 JOX458801:JOX458805 JYT458801:JYT458805 KIP458801:KIP458805 KSL458801:KSL458805 LCH458801:LCH458805 LMD458801:LMD458805 LVZ458801:LVZ458805 MFV458801:MFV458805 MPR458801:MPR458805 MZN458801:MZN458805 NJJ458801:NJJ458805 NTF458801:NTF458805 ODB458801:ODB458805 OMX458801:OMX458805 OWT458801:OWT458805 PGP458801:PGP458805 PQL458801:PQL458805 QAH458801:QAH458805 QKD458801:QKD458805 QTZ458801:QTZ458805 RDV458801:RDV458805 RNR458801:RNR458805 RXN458801:RXN458805 SHJ458801:SHJ458805 SRF458801:SRF458805 TBB458801:TBB458805 TKX458801:TKX458805 TUT458801:TUT458805 UEP458801:UEP458805 UOL458801:UOL458805 UYH458801:UYH458805 VID458801:VID458805 VRZ458801:VRZ458805 WBV458801:WBV458805 WLR458801:WLR458805 WVN458801:WVN458805 F524337:F524341 JB524337:JB524341 SX524337:SX524341 ACT524337:ACT524341 AMP524337:AMP524341 AWL524337:AWL524341 BGH524337:BGH524341 BQD524337:BQD524341 BZZ524337:BZZ524341 CJV524337:CJV524341 CTR524337:CTR524341 DDN524337:DDN524341 DNJ524337:DNJ524341 DXF524337:DXF524341 EHB524337:EHB524341 EQX524337:EQX524341 FAT524337:FAT524341 FKP524337:FKP524341 FUL524337:FUL524341 GEH524337:GEH524341 GOD524337:GOD524341 GXZ524337:GXZ524341 HHV524337:HHV524341 HRR524337:HRR524341 IBN524337:IBN524341 ILJ524337:ILJ524341 IVF524337:IVF524341 JFB524337:JFB524341 JOX524337:JOX524341 JYT524337:JYT524341 KIP524337:KIP524341 KSL524337:KSL524341 LCH524337:LCH524341 LMD524337:LMD524341 LVZ524337:LVZ524341 MFV524337:MFV524341 MPR524337:MPR524341 MZN524337:MZN524341 NJJ524337:NJJ524341 NTF524337:NTF524341 ODB524337:ODB524341 OMX524337:OMX524341 OWT524337:OWT524341 PGP524337:PGP524341 PQL524337:PQL524341 QAH524337:QAH524341 QKD524337:QKD524341 QTZ524337:QTZ524341 RDV524337:RDV524341 RNR524337:RNR524341 RXN524337:RXN524341 SHJ524337:SHJ524341 SRF524337:SRF524341 TBB524337:TBB524341 TKX524337:TKX524341 TUT524337:TUT524341 UEP524337:UEP524341 UOL524337:UOL524341 UYH524337:UYH524341 VID524337:VID524341 VRZ524337:VRZ524341 WBV524337:WBV524341 WLR524337:WLR524341 WVN524337:WVN524341 F589873:F589877 JB589873:JB589877 SX589873:SX589877 ACT589873:ACT589877 AMP589873:AMP589877 AWL589873:AWL589877 BGH589873:BGH589877 BQD589873:BQD589877 BZZ589873:BZZ589877 CJV589873:CJV589877 CTR589873:CTR589877 DDN589873:DDN589877 DNJ589873:DNJ589877 DXF589873:DXF589877 EHB589873:EHB589877 EQX589873:EQX589877 FAT589873:FAT589877 FKP589873:FKP589877 FUL589873:FUL589877 GEH589873:GEH589877 GOD589873:GOD589877 GXZ589873:GXZ589877 HHV589873:HHV589877 HRR589873:HRR589877 IBN589873:IBN589877 ILJ589873:ILJ589877 IVF589873:IVF589877 JFB589873:JFB589877 JOX589873:JOX589877 JYT589873:JYT589877 KIP589873:KIP589877 KSL589873:KSL589877 LCH589873:LCH589877 LMD589873:LMD589877 LVZ589873:LVZ589877 MFV589873:MFV589877 MPR589873:MPR589877 MZN589873:MZN589877 NJJ589873:NJJ589877 NTF589873:NTF589877 ODB589873:ODB589877 OMX589873:OMX589877 OWT589873:OWT589877 PGP589873:PGP589877 PQL589873:PQL589877 QAH589873:QAH589877 QKD589873:QKD589877 QTZ589873:QTZ589877 RDV589873:RDV589877 RNR589873:RNR589877 RXN589873:RXN589877 SHJ589873:SHJ589877 SRF589873:SRF589877 TBB589873:TBB589877 TKX589873:TKX589877 TUT589873:TUT589877 UEP589873:UEP589877 UOL589873:UOL589877 UYH589873:UYH589877 VID589873:VID589877 VRZ589873:VRZ589877 WBV589873:WBV589877 WLR589873:WLR589877 WVN589873:WVN589877 F655409:F655413 JB655409:JB655413 SX655409:SX655413 ACT655409:ACT655413 AMP655409:AMP655413 AWL655409:AWL655413 BGH655409:BGH655413 BQD655409:BQD655413 BZZ655409:BZZ655413 CJV655409:CJV655413 CTR655409:CTR655413 DDN655409:DDN655413 DNJ655409:DNJ655413 DXF655409:DXF655413 EHB655409:EHB655413 EQX655409:EQX655413 FAT655409:FAT655413 FKP655409:FKP655413 FUL655409:FUL655413 GEH655409:GEH655413 GOD655409:GOD655413 GXZ655409:GXZ655413 HHV655409:HHV655413 HRR655409:HRR655413 IBN655409:IBN655413 ILJ655409:ILJ655413 IVF655409:IVF655413 JFB655409:JFB655413 JOX655409:JOX655413 JYT655409:JYT655413 KIP655409:KIP655413 KSL655409:KSL655413 LCH655409:LCH655413 LMD655409:LMD655413 LVZ655409:LVZ655413 MFV655409:MFV655413 MPR655409:MPR655413 MZN655409:MZN655413 NJJ655409:NJJ655413 NTF655409:NTF655413 ODB655409:ODB655413 OMX655409:OMX655413 OWT655409:OWT655413 PGP655409:PGP655413 PQL655409:PQL655413 QAH655409:QAH655413 QKD655409:QKD655413 QTZ655409:QTZ655413 RDV655409:RDV655413 RNR655409:RNR655413 RXN655409:RXN655413 SHJ655409:SHJ655413 SRF655409:SRF655413 TBB655409:TBB655413 TKX655409:TKX655413 TUT655409:TUT655413 UEP655409:UEP655413 UOL655409:UOL655413 UYH655409:UYH655413 VID655409:VID655413 VRZ655409:VRZ655413 WBV655409:WBV655413 WLR655409:WLR655413 WVN655409:WVN655413 F720945:F720949 JB720945:JB720949 SX720945:SX720949 ACT720945:ACT720949 AMP720945:AMP720949 AWL720945:AWL720949 BGH720945:BGH720949 BQD720945:BQD720949 BZZ720945:BZZ720949 CJV720945:CJV720949 CTR720945:CTR720949 DDN720945:DDN720949 DNJ720945:DNJ720949 DXF720945:DXF720949 EHB720945:EHB720949 EQX720945:EQX720949 FAT720945:FAT720949 FKP720945:FKP720949 FUL720945:FUL720949 GEH720945:GEH720949 GOD720945:GOD720949 GXZ720945:GXZ720949 HHV720945:HHV720949 HRR720945:HRR720949 IBN720945:IBN720949 ILJ720945:ILJ720949 IVF720945:IVF720949 JFB720945:JFB720949 JOX720945:JOX720949 JYT720945:JYT720949 KIP720945:KIP720949 KSL720945:KSL720949 LCH720945:LCH720949 LMD720945:LMD720949 LVZ720945:LVZ720949 MFV720945:MFV720949 MPR720945:MPR720949 MZN720945:MZN720949 NJJ720945:NJJ720949 NTF720945:NTF720949 ODB720945:ODB720949 OMX720945:OMX720949 OWT720945:OWT720949 PGP720945:PGP720949 PQL720945:PQL720949 QAH720945:QAH720949 QKD720945:QKD720949 QTZ720945:QTZ720949 RDV720945:RDV720949 RNR720945:RNR720949 RXN720945:RXN720949 SHJ720945:SHJ720949 SRF720945:SRF720949 TBB720945:TBB720949 TKX720945:TKX720949 TUT720945:TUT720949 UEP720945:UEP720949 UOL720945:UOL720949 UYH720945:UYH720949 VID720945:VID720949 VRZ720945:VRZ720949 WBV720945:WBV720949 WLR720945:WLR720949 WVN720945:WVN720949 F786481:F786485 JB786481:JB786485 SX786481:SX786485 ACT786481:ACT786485 AMP786481:AMP786485 AWL786481:AWL786485 BGH786481:BGH786485 BQD786481:BQD786485 BZZ786481:BZZ786485 CJV786481:CJV786485 CTR786481:CTR786485 DDN786481:DDN786485 DNJ786481:DNJ786485 DXF786481:DXF786485 EHB786481:EHB786485 EQX786481:EQX786485 FAT786481:FAT786485 FKP786481:FKP786485 FUL786481:FUL786485 GEH786481:GEH786485 GOD786481:GOD786485 GXZ786481:GXZ786485 HHV786481:HHV786485 HRR786481:HRR786485 IBN786481:IBN786485 ILJ786481:ILJ786485 IVF786481:IVF786485 JFB786481:JFB786485 JOX786481:JOX786485 JYT786481:JYT786485 KIP786481:KIP786485 KSL786481:KSL786485 LCH786481:LCH786485 LMD786481:LMD786485 LVZ786481:LVZ786485 MFV786481:MFV786485 MPR786481:MPR786485 MZN786481:MZN786485 NJJ786481:NJJ786485 NTF786481:NTF786485 ODB786481:ODB786485 OMX786481:OMX786485 OWT786481:OWT786485 PGP786481:PGP786485 PQL786481:PQL786485 QAH786481:QAH786485 QKD786481:QKD786485 QTZ786481:QTZ786485 RDV786481:RDV786485 RNR786481:RNR786485 RXN786481:RXN786485 SHJ786481:SHJ786485 SRF786481:SRF786485 TBB786481:TBB786485 TKX786481:TKX786485 TUT786481:TUT786485 UEP786481:UEP786485 UOL786481:UOL786485 UYH786481:UYH786485 VID786481:VID786485 VRZ786481:VRZ786485 WBV786481:WBV786485 WLR786481:WLR786485 WVN786481:WVN786485 F852017:F852021 JB852017:JB852021 SX852017:SX852021 ACT852017:ACT852021 AMP852017:AMP852021 AWL852017:AWL852021 BGH852017:BGH852021 BQD852017:BQD852021 BZZ852017:BZZ852021 CJV852017:CJV852021 CTR852017:CTR852021 DDN852017:DDN852021 DNJ852017:DNJ852021 DXF852017:DXF852021 EHB852017:EHB852021 EQX852017:EQX852021 FAT852017:FAT852021 FKP852017:FKP852021 FUL852017:FUL852021 GEH852017:GEH852021 GOD852017:GOD852021 GXZ852017:GXZ852021 HHV852017:HHV852021 HRR852017:HRR852021 IBN852017:IBN852021 ILJ852017:ILJ852021 IVF852017:IVF852021 JFB852017:JFB852021 JOX852017:JOX852021 JYT852017:JYT852021 KIP852017:KIP852021 KSL852017:KSL852021 LCH852017:LCH852021 LMD852017:LMD852021 LVZ852017:LVZ852021 MFV852017:MFV852021 MPR852017:MPR852021 MZN852017:MZN852021 NJJ852017:NJJ852021 NTF852017:NTF852021 ODB852017:ODB852021 OMX852017:OMX852021 OWT852017:OWT852021 PGP852017:PGP852021 PQL852017:PQL852021 QAH852017:QAH852021 QKD852017:QKD852021 QTZ852017:QTZ852021 RDV852017:RDV852021 RNR852017:RNR852021 RXN852017:RXN852021 SHJ852017:SHJ852021 SRF852017:SRF852021 TBB852017:TBB852021 TKX852017:TKX852021 TUT852017:TUT852021 UEP852017:UEP852021 UOL852017:UOL852021 UYH852017:UYH852021 VID852017:VID852021 VRZ852017:VRZ852021 WBV852017:WBV852021 WLR852017:WLR852021 WVN852017:WVN852021 F917553:F917557 JB917553:JB917557 SX917553:SX917557 ACT917553:ACT917557 AMP917553:AMP917557 AWL917553:AWL917557 BGH917553:BGH917557 BQD917553:BQD917557 BZZ917553:BZZ917557 CJV917553:CJV917557 CTR917553:CTR917557 DDN917553:DDN917557 DNJ917553:DNJ917557 DXF917553:DXF917557 EHB917553:EHB917557 EQX917553:EQX917557 FAT917553:FAT917557 FKP917553:FKP917557 FUL917553:FUL917557 GEH917553:GEH917557 GOD917553:GOD917557 GXZ917553:GXZ917557 HHV917553:HHV917557 HRR917553:HRR917557 IBN917553:IBN917557 ILJ917553:ILJ917557 IVF917553:IVF917557 JFB917553:JFB917557 JOX917553:JOX917557 JYT917553:JYT917557 KIP917553:KIP917557 KSL917553:KSL917557 LCH917553:LCH917557 LMD917553:LMD917557 LVZ917553:LVZ917557 MFV917553:MFV917557 MPR917553:MPR917557 MZN917553:MZN917557 NJJ917553:NJJ917557 NTF917553:NTF917557 ODB917553:ODB917557 OMX917553:OMX917557 OWT917553:OWT917557 PGP917553:PGP917557 PQL917553:PQL917557 QAH917553:QAH917557 QKD917553:QKD917557 QTZ917553:QTZ917557 RDV917553:RDV917557 RNR917553:RNR917557 RXN917553:RXN917557 SHJ917553:SHJ917557 SRF917553:SRF917557 TBB917553:TBB917557 TKX917553:TKX917557 TUT917553:TUT917557 UEP917553:UEP917557 UOL917553:UOL917557 UYH917553:UYH917557 VID917553:VID917557 VRZ917553:VRZ917557 WBV917553:WBV917557 WLR917553:WLR917557 WVN917553:WVN917557 F983089:F983093 JB983089:JB983093 SX983089:SX983093 ACT983089:ACT983093 AMP983089:AMP983093 AWL983089:AWL983093 BGH983089:BGH983093 BQD983089:BQD983093 BZZ983089:BZZ983093 CJV983089:CJV983093 CTR983089:CTR983093 DDN983089:DDN983093 DNJ983089:DNJ983093 DXF983089:DXF983093 EHB983089:EHB983093 EQX983089:EQX983093 FAT983089:FAT983093 FKP983089:FKP983093 FUL983089:FUL983093 GEH983089:GEH983093 GOD983089:GOD983093 GXZ983089:GXZ983093 HHV983089:HHV983093 HRR983089:HRR983093 IBN983089:IBN983093 ILJ983089:ILJ983093 IVF983089:IVF983093 JFB983089:JFB983093 JOX983089:JOX983093 JYT983089:JYT983093 KIP983089:KIP983093 KSL983089:KSL983093 LCH983089:LCH983093 LMD983089:LMD983093 LVZ983089:LVZ983093 MFV983089:MFV983093 MPR983089:MPR983093 MZN983089:MZN983093 NJJ983089:NJJ983093 NTF983089:NTF983093 ODB983089:ODB983093 OMX983089:OMX983093 OWT983089:OWT983093 PGP983089:PGP983093 PQL983089:PQL983093 QAH983089:QAH983093 QKD983089:QKD983093 QTZ983089:QTZ983093 RDV983089:RDV983093 RNR983089:RNR983093 RXN983089:RXN983093 SHJ983089:SHJ983093 SRF983089:SRF983093 TBB983089:TBB983093 TKX983089:TKX983093 TUT983089:TUT983093 UEP983089:UEP983093 UOL983089:UOL983093 UYH983089:UYH983093 VID983089:VID983093 VRZ983089:VRZ983093 WBV983089:WBV983093 WLR983089:WLR983093 WVN983089:WVN983093">
      <formula1>C49</formula1>
      <formula2>IV8</formula2>
    </dataValidation>
    <dataValidation type="list" allowBlank="1" showInputMessage="1" showErrorMessage="1" prompt=" - " sqref="C13 WVK983053 WLO983053 WBS983053 VRW983053 VIA983053 UYE983053 UOI983053 UEM983053 TUQ983053 TKU983053 TAY983053 SRC983053 SHG983053 RXK983053 RNO983053 RDS983053 QTW983053 QKA983053 QAE983053 PQI983053 PGM983053 OWQ983053 OMU983053 OCY983053 NTC983053 NJG983053 MZK983053 MPO983053 MFS983053 LVW983053 LMA983053 LCE983053 KSI983053 KIM983053 JYQ983053 JOU983053 JEY983053 IVC983053 ILG983053 IBK983053 HRO983053 HHS983053 GXW983053 GOA983053 GEE983053 FUI983053 FKM983053 FAQ983053 EQU983053 EGY983053 DXC983053 DNG983053 DDK983053 CTO983053 CJS983053 BZW983053 BQA983053 BGE983053 AWI983053 AMM983053 ACQ983053 SU983053 IY983053 C983053 WVK917517 WLO917517 WBS917517 VRW917517 VIA917517 UYE917517 UOI917517 UEM917517 TUQ917517 TKU917517 TAY917517 SRC917517 SHG917517 RXK917517 RNO917517 RDS917517 QTW917517 QKA917517 QAE917517 PQI917517 PGM917517 OWQ917517 OMU917517 OCY917517 NTC917517 NJG917517 MZK917517 MPO917517 MFS917517 LVW917517 LMA917517 LCE917517 KSI917517 KIM917517 JYQ917517 JOU917517 JEY917517 IVC917517 ILG917517 IBK917517 HRO917517 HHS917517 GXW917517 GOA917517 GEE917517 FUI917517 FKM917517 FAQ917517 EQU917517 EGY917517 DXC917517 DNG917517 DDK917517 CTO917517 CJS917517 BZW917517 BQA917517 BGE917517 AWI917517 AMM917517 ACQ917517 SU917517 IY917517 C917517 WVK851981 WLO851981 WBS851981 VRW851981 VIA851981 UYE851981 UOI851981 UEM851981 TUQ851981 TKU851981 TAY851981 SRC851981 SHG851981 RXK851981 RNO851981 RDS851981 QTW851981 QKA851981 QAE851981 PQI851981 PGM851981 OWQ851981 OMU851981 OCY851981 NTC851981 NJG851981 MZK851981 MPO851981 MFS851981 LVW851981 LMA851981 LCE851981 KSI851981 KIM851981 JYQ851981 JOU851981 JEY851981 IVC851981 ILG851981 IBK851981 HRO851981 HHS851981 GXW851981 GOA851981 GEE851981 FUI851981 FKM851981 FAQ851981 EQU851981 EGY851981 DXC851981 DNG851981 DDK851981 CTO851981 CJS851981 BZW851981 BQA851981 BGE851981 AWI851981 AMM851981 ACQ851981 SU851981 IY851981 C851981 WVK786445 WLO786445 WBS786445 VRW786445 VIA786445 UYE786445 UOI786445 UEM786445 TUQ786445 TKU786445 TAY786445 SRC786445 SHG786445 RXK786445 RNO786445 RDS786445 QTW786445 QKA786445 QAE786445 PQI786445 PGM786445 OWQ786445 OMU786445 OCY786445 NTC786445 NJG786445 MZK786445 MPO786445 MFS786445 LVW786445 LMA786445 LCE786445 KSI786445 KIM786445 JYQ786445 JOU786445 JEY786445 IVC786445 ILG786445 IBK786445 HRO786445 HHS786445 GXW786445 GOA786445 GEE786445 FUI786445 FKM786445 FAQ786445 EQU786445 EGY786445 DXC786445 DNG786445 DDK786445 CTO786445 CJS786445 BZW786445 BQA786445 BGE786445 AWI786445 AMM786445 ACQ786445 SU786445 IY786445 C786445 WVK720909 WLO720909 WBS720909 VRW720909 VIA720909 UYE720909 UOI720909 UEM720909 TUQ720909 TKU720909 TAY720909 SRC720909 SHG720909 RXK720909 RNO720909 RDS720909 QTW720909 QKA720909 QAE720909 PQI720909 PGM720909 OWQ720909 OMU720909 OCY720909 NTC720909 NJG720909 MZK720909 MPO720909 MFS720909 LVW720909 LMA720909 LCE720909 KSI720909 KIM720909 JYQ720909 JOU720909 JEY720909 IVC720909 ILG720909 IBK720909 HRO720909 HHS720909 GXW720909 GOA720909 GEE720909 FUI720909 FKM720909 FAQ720909 EQU720909 EGY720909 DXC720909 DNG720909 DDK720909 CTO720909 CJS720909 BZW720909 BQA720909 BGE720909 AWI720909 AMM720909 ACQ720909 SU720909 IY720909 C720909 WVK655373 WLO655373 WBS655373 VRW655373 VIA655373 UYE655373 UOI655373 UEM655373 TUQ655373 TKU655373 TAY655373 SRC655373 SHG655373 RXK655373 RNO655373 RDS655373 QTW655373 QKA655373 QAE655373 PQI655373 PGM655373 OWQ655373 OMU655373 OCY655373 NTC655373 NJG655373 MZK655373 MPO655373 MFS655373 LVW655373 LMA655373 LCE655373 KSI655373 KIM655373 JYQ655373 JOU655373 JEY655373 IVC655373 ILG655373 IBK655373 HRO655373 HHS655373 GXW655373 GOA655373 GEE655373 FUI655373 FKM655373 FAQ655373 EQU655373 EGY655373 DXC655373 DNG655373 DDK655373 CTO655373 CJS655373 BZW655373 BQA655373 BGE655373 AWI655373 AMM655373 ACQ655373 SU655373 IY655373 C655373 WVK589837 WLO589837 WBS589837 VRW589837 VIA589837 UYE589837 UOI589837 UEM589837 TUQ589837 TKU589837 TAY589837 SRC589837 SHG589837 RXK589837 RNO589837 RDS589837 QTW589837 QKA589837 QAE589837 PQI589837 PGM589837 OWQ589837 OMU589837 OCY589837 NTC589837 NJG589837 MZK589837 MPO589837 MFS589837 LVW589837 LMA589837 LCE589837 KSI589837 KIM589837 JYQ589837 JOU589837 JEY589837 IVC589837 ILG589837 IBK589837 HRO589837 HHS589837 GXW589837 GOA589837 GEE589837 FUI589837 FKM589837 FAQ589837 EQU589837 EGY589837 DXC589837 DNG589837 DDK589837 CTO589837 CJS589837 BZW589837 BQA589837 BGE589837 AWI589837 AMM589837 ACQ589837 SU589837 IY589837 C589837 WVK524301 WLO524301 WBS524301 VRW524301 VIA524301 UYE524301 UOI524301 UEM524301 TUQ524301 TKU524301 TAY524301 SRC524301 SHG524301 RXK524301 RNO524301 RDS524301 QTW524301 QKA524301 QAE524301 PQI524301 PGM524301 OWQ524301 OMU524301 OCY524301 NTC524301 NJG524301 MZK524301 MPO524301 MFS524301 LVW524301 LMA524301 LCE524301 KSI524301 KIM524301 JYQ524301 JOU524301 JEY524301 IVC524301 ILG524301 IBK524301 HRO524301 HHS524301 GXW524301 GOA524301 GEE524301 FUI524301 FKM524301 FAQ524301 EQU524301 EGY524301 DXC524301 DNG524301 DDK524301 CTO524301 CJS524301 BZW524301 BQA524301 BGE524301 AWI524301 AMM524301 ACQ524301 SU524301 IY524301 C524301 WVK458765 WLO458765 WBS458765 VRW458765 VIA458765 UYE458765 UOI458765 UEM458765 TUQ458765 TKU458765 TAY458765 SRC458765 SHG458765 RXK458765 RNO458765 RDS458765 QTW458765 QKA458765 QAE458765 PQI458765 PGM458765 OWQ458765 OMU458765 OCY458765 NTC458765 NJG458765 MZK458765 MPO458765 MFS458765 LVW458765 LMA458765 LCE458765 KSI458765 KIM458765 JYQ458765 JOU458765 JEY458765 IVC458765 ILG458765 IBK458765 HRO458765 HHS458765 GXW458765 GOA458765 GEE458765 FUI458765 FKM458765 FAQ458765 EQU458765 EGY458765 DXC458765 DNG458765 DDK458765 CTO458765 CJS458765 BZW458765 BQA458765 BGE458765 AWI458765 AMM458765 ACQ458765 SU458765 IY458765 C458765 WVK393229 WLO393229 WBS393229 VRW393229 VIA393229 UYE393229 UOI393229 UEM393229 TUQ393229 TKU393229 TAY393229 SRC393229 SHG393229 RXK393229 RNO393229 RDS393229 QTW393229 QKA393229 QAE393229 PQI393229 PGM393229 OWQ393229 OMU393229 OCY393229 NTC393229 NJG393229 MZK393229 MPO393229 MFS393229 LVW393229 LMA393229 LCE393229 KSI393229 KIM393229 JYQ393229 JOU393229 JEY393229 IVC393229 ILG393229 IBK393229 HRO393229 HHS393229 GXW393229 GOA393229 GEE393229 FUI393229 FKM393229 FAQ393229 EQU393229 EGY393229 DXC393229 DNG393229 DDK393229 CTO393229 CJS393229 BZW393229 BQA393229 BGE393229 AWI393229 AMM393229 ACQ393229 SU393229 IY393229 C393229 WVK327693 WLO327693 WBS327693 VRW327693 VIA327693 UYE327693 UOI327693 UEM327693 TUQ327693 TKU327693 TAY327693 SRC327693 SHG327693 RXK327693 RNO327693 RDS327693 QTW327693 QKA327693 QAE327693 PQI327693 PGM327693 OWQ327693 OMU327693 OCY327693 NTC327693 NJG327693 MZK327693 MPO327693 MFS327693 LVW327693 LMA327693 LCE327693 KSI327693 KIM327693 JYQ327693 JOU327693 JEY327693 IVC327693 ILG327693 IBK327693 HRO327693 HHS327693 GXW327693 GOA327693 GEE327693 FUI327693 FKM327693 FAQ327693 EQU327693 EGY327693 DXC327693 DNG327693 DDK327693 CTO327693 CJS327693 BZW327693 BQA327693 BGE327693 AWI327693 AMM327693 ACQ327693 SU327693 IY327693 C327693 WVK262157 WLO262157 WBS262157 VRW262157 VIA262157 UYE262157 UOI262157 UEM262157 TUQ262157 TKU262157 TAY262157 SRC262157 SHG262157 RXK262157 RNO262157 RDS262157 QTW262157 QKA262157 QAE262157 PQI262157 PGM262157 OWQ262157 OMU262157 OCY262157 NTC262157 NJG262157 MZK262157 MPO262157 MFS262157 LVW262157 LMA262157 LCE262157 KSI262157 KIM262157 JYQ262157 JOU262157 JEY262157 IVC262157 ILG262157 IBK262157 HRO262157 HHS262157 GXW262157 GOA262157 GEE262157 FUI262157 FKM262157 FAQ262157 EQU262157 EGY262157 DXC262157 DNG262157 DDK262157 CTO262157 CJS262157 BZW262157 BQA262157 BGE262157 AWI262157 AMM262157 ACQ262157 SU262157 IY262157 C262157 WVK196621 WLO196621 WBS196621 VRW196621 VIA196621 UYE196621 UOI196621 UEM196621 TUQ196621 TKU196621 TAY196621 SRC196621 SHG196621 RXK196621 RNO196621 RDS196621 QTW196621 QKA196621 QAE196621 PQI196621 PGM196621 OWQ196621 OMU196621 OCY196621 NTC196621 NJG196621 MZK196621 MPO196621 MFS196621 LVW196621 LMA196621 LCE196621 KSI196621 KIM196621 JYQ196621 JOU196621 JEY196621 IVC196621 ILG196621 IBK196621 HRO196621 HHS196621 GXW196621 GOA196621 GEE196621 FUI196621 FKM196621 FAQ196621 EQU196621 EGY196621 DXC196621 DNG196621 DDK196621 CTO196621 CJS196621 BZW196621 BQA196621 BGE196621 AWI196621 AMM196621 ACQ196621 SU196621 IY196621 C196621 WVK131085 WLO131085 WBS131085 VRW131085 VIA131085 UYE131085 UOI131085 UEM131085 TUQ131085 TKU131085 TAY131085 SRC131085 SHG131085 RXK131085 RNO131085 RDS131085 QTW131085 QKA131085 QAE131085 PQI131085 PGM131085 OWQ131085 OMU131085 OCY131085 NTC131085 NJG131085 MZK131085 MPO131085 MFS131085 LVW131085 LMA131085 LCE131085 KSI131085 KIM131085 JYQ131085 JOU131085 JEY131085 IVC131085 ILG131085 IBK131085 HRO131085 HHS131085 GXW131085 GOA131085 GEE131085 FUI131085 FKM131085 FAQ131085 EQU131085 EGY131085 DXC131085 DNG131085 DDK131085 CTO131085 CJS131085 BZW131085 BQA131085 BGE131085 AWI131085 AMM131085 ACQ131085 SU131085 IY131085 C131085 WVK65549 WLO65549 WBS65549 VRW65549 VIA65549 UYE65549 UOI65549 UEM65549 TUQ65549 TKU65549 TAY65549 SRC65549 SHG65549 RXK65549 RNO65549 RDS65549 QTW65549 QKA65549 QAE65549 PQI65549 PGM65549 OWQ65549 OMU65549 OCY65549 NTC65549 NJG65549 MZK65549 MPO65549 MFS65549 LVW65549 LMA65549 LCE65549 KSI65549 KIM65549 JYQ65549 JOU65549 JEY65549 IVC65549 ILG65549 IBK65549 HRO65549 HHS65549 GXW65549 GOA65549 GEE65549 FUI65549 FKM65549 FAQ65549 EQU65549 EGY65549 DXC65549 DNG65549 DDK65549 CTO65549 CJS65549 BZW65549 BQA65549 BGE65549 AWI65549 AMM65549 ACQ65549 SU65549 IY65549 C65549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ACQ13 SU13 IY13">
      <formula1>$BU$274:$BU$279</formula1>
    </dataValidation>
    <dataValidation type="list" allowBlank="1" showInputMessage="1" showErrorMessage="1" prompt=" - "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ormula1>"SIM,NÃO"</formula1>
    </dataValidation>
    <dataValidation type="decimal" allowBlank="1" showInputMessage="1" showErrorMessage="1" prompt=" - " sqref="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ormula1>C31</formula1>
      <formula2>IU8</formula2>
    </dataValidation>
    <dataValidation type="decimal" allowBlank="1" showInputMessage="1" showErrorMessage="1" prompt=" - " sqref="F55:F56 JB55:JB56 SX55:SX56 ACT55:ACT56 AMP55:AMP56 AWL55:AWL56 BGH55:BGH56 BQD55:BQD56 BZZ55:BZZ56 CJV55:CJV56 CTR55:CTR56 DDN55:DDN56 DNJ55:DNJ56 DXF55:DXF56 EHB55:EHB56 EQX55:EQX56 FAT55:FAT56 FKP55:FKP56 FUL55:FUL56 GEH55:GEH56 GOD55:GOD56 GXZ55:GXZ56 HHV55:HHV56 HRR55:HRR56 IBN55:IBN56 ILJ55:ILJ56 IVF55:IVF56 JFB55:JFB56 JOX55:JOX56 JYT55:JYT56 KIP55:KIP56 KSL55:KSL56 LCH55:LCH56 LMD55:LMD56 LVZ55:LVZ56 MFV55:MFV56 MPR55:MPR56 MZN55:MZN56 NJJ55:NJJ56 NTF55:NTF56 ODB55:ODB56 OMX55:OMX56 OWT55:OWT56 PGP55:PGP56 PQL55:PQL56 QAH55:QAH56 QKD55:QKD56 QTZ55:QTZ56 RDV55:RDV56 RNR55:RNR56 RXN55:RXN56 SHJ55:SHJ56 SRF55:SRF56 TBB55:TBB56 TKX55:TKX56 TUT55:TUT56 UEP55:UEP56 UOL55:UOL56 UYH55:UYH56 VID55:VID56 VRZ55:VRZ56 WBV55:WBV56 WLR55:WLR56 WVN55:WVN56 F65591:F65592 JB65591:JB65592 SX65591:SX65592 ACT65591:ACT65592 AMP65591:AMP65592 AWL65591:AWL65592 BGH65591:BGH65592 BQD65591:BQD65592 BZZ65591:BZZ65592 CJV65591:CJV65592 CTR65591:CTR65592 DDN65591:DDN65592 DNJ65591:DNJ65592 DXF65591:DXF65592 EHB65591:EHB65592 EQX65591:EQX65592 FAT65591:FAT65592 FKP65591:FKP65592 FUL65591:FUL65592 GEH65591:GEH65592 GOD65591:GOD65592 GXZ65591:GXZ65592 HHV65591:HHV65592 HRR65591:HRR65592 IBN65591:IBN65592 ILJ65591:ILJ65592 IVF65591:IVF65592 JFB65591:JFB65592 JOX65591:JOX65592 JYT65591:JYT65592 KIP65591:KIP65592 KSL65591:KSL65592 LCH65591:LCH65592 LMD65591:LMD65592 LVZ65591:LVZ65592 MFV65591:MFV65592 MPR65591:MPR65592 MZN65591:MZN65592 NJJ65591:NJJ65592 NTF65591:NTF65592 ODB65591:ODB65592 OMX65591:OMX65592 OWT65591:OWT65592 PGP65591:PGP65592 PQL65591:PQL65592 QAH65591:QAH65592 QKD65591:QKD65592 QTZ65591:QTZ65592 RDV65591:RDV65592 RNR65591:RNR65592 RXN65591:RXN65592 SHJ65591:SHJ65592 SRF65591:SRF65592 TBB65591:TBB65592 TKX65591:TKX65592 TUT65591:TUT65592 UEP65591:UEP65592 UOL65591:UOL65592 UYH65591:UYH65592 VID65591:VID65592 VRZ65591:VRZ65592 WBV65591:WBV65592 WLR65591:WLR65592 WVN65591:WVN65592 F131127:F131128 JB131127:JB131128 SX131127:SX131128 ACT131127:ACT131128 AMP131127:AMP131128 AWL131127:AWL131128 BGH131127:BGH131128 BQD131127:BQD131128 BZZ131127:BZZ131128 CJV131127:CJV131128 CTR131127:CTR131128 DDN131127:DDN131128 DNJ131127:DNJ131128 DXF131127:DXF131128 EHB131127:EHB131128 EQX131127:EQX131128 FAT131127:FAT131128 FKP131127:FKP131128 FUL131127:FUL131128 GEH131127:GEH131128 GOD131127:GOD131128 GXZ131127:GXZ131128 HHV131127:HHV131128 HRR131127:HRR131128 IBN131127:IBN131128 ILJ131127:ILJ131128 IVF131127:IVF131128 JFB131127:JFB131128 JOX131127:JOX131128 JYT131127:JYT131128 KIP131127:KIP131128 KSL131127:KSL131128 LCH131127:LCH131128 LMD131127:LMD131128 LVZ131127:LVZ131128 MFV131127:MFV131128 MPR131127:MPR131128 MZN131127:MZN131128 NJJ131127:NJJ131128 NTF131127:NTF131128 ODB131127:ODB131128 OMX131127:OMX131128 OWT131127:OWT131128 PGP131127:PGP131128 PQL131127:PQL131128 QAH131127:QAH131128 QKD131127:QKD131128 QTZ131127:QTZ131128 RDV131127:RDV131128 RNR131127:RNR131128 RXN131127:RXN131128 SHJ131127:SHJ131128 SRF131127:SRF131128 TBB131127:TBB131128 TKX131127:TKX131128 TUT131127:TUT131128 UEP131127:UEP131128 UOL131127:UOL131128 UYH131127:UYH131128 VID131127:VID131128 VRZ131127:VRZ131128 WBV131127:WBV131128 WLR131127:WLR131128 WVN131127:WVN131128 F196663:F196664 JB196663:JB196664 SX196663:SX196664 ACT196663:ACT196664 AMP196663:AMP196664 AWL196663:AWL196664 BGH196663:BGH196664 BQD196663:BQD196664 BZZ196663:BZZ196664 CJV196663:CJV196664 CTR196663:CTR196664 DDN196663:DDN196664 DNJ196663:DNJ196664 DXF196663:DXF196664 EHB196663:EHB196664 EQX196663:EQX196664 FAT196663:FAT196664 FKP196663:FKP196664 FUL196663:FUL196664 GEH196663:GEH196664 GOD196663:GOD196664 GXZ196663:GXZ196664 HHV196663:HHV196664 HRR196663:HRR196664 IBN196663:IBN196664 ILJ196663:ILJ196664 IVF196663:IVF196664 JFB196663:JFB196664 JOX196663:JOX196664 JYT196663:JYT196664 KIP196663:KIP196664 KSL196663:KSL196664 LCH196663:LCH196664 LMD196663:LMD196664 LVZ196663:LVZ196664 MFV196663:MFV196664 MPR196663:MPR196664 MZN196663:MZN196664 NJJ196663:NJJ196664 NTF196663:NTF196664 ODB196663:ODB196664 OMX196663:OMX196664 OWT196663:OWT196664 PGP196663:PGP196664 PQL196663:PQL196664 QAH196663:QAH196664 QKD196663:QKD196664 QTZ196663:QTZ196664 RDV196663:RDV196664 RNR196663:RNR196664 RXN196663:RXN196664 SHJ196663:SHJ196664 SRF196663:SRF196664 TBB196663:TBB196664 TKX196663:TKX196664 TUT196663:TUT196664 UEP196663:UEP196664 UOL196663:UOL196664 UYH196663:UYH196664 VID196663:VID196664 VRZ196663:VRZ196664 WBV196663:WBV196664 WLR196663:WLR196664 WVN196663:WVN196664 F262199:F262200 JB262199:JB262200 SX262199:SX262200 ACT262199:ACT262200 AMP262199:AMP262200 AWL262199:AWL262200 BGH262199:BGH262200 BQD262199:BQD262200 BZZ262199:BZZ262200 CJV262199:CJV262200 CTR262199:CTR262200 DDN262199:DDN262200 DNJ262199:DNJ262200 DXF262199:DXF262200 EHB262199:EHB262200 EQX262199:EQX262200 FAT262199:FAT262200 FKP262199:FKP262200 FUL262199:FUL262200 GEH262199:GEH262200 GOD262199:GOD262200 GXZ262199:GXZ262200 HHV262199:HHV262200 HRR262199:HRR262200 IBN262199:IBN262200 ILJ262199:ILJ262200 IVF262199:IVF262200 JFB262199:JFB262200 JOX262199:JOX262200 JYT262199:JYT262200 KIP262199:KIP262200 KSL262199:KSL262200 LCH262199:LCH262200 LMD262199:LMD262200 LVZ262199:LVZ262200 MFV262199:MFV262200 MPR262199:MPR262200 MZN262199:MZN262200 NJJ262199:NJJ262200 NTF262199:NTF262200 ODB262199:ODB262200 OMX262199:OMX262200 OWT262199:OWT262200 PGP262199:PGP262200 PQL262199:PQL262200 QAH262199:QAH262200 QKD262199:QKD262200 QTZ262199:QTZ262200 RDV262199:RDV262200 RNR262199:RNR262200 RXN262199:RXN262200 SHJ262199:SHJ262200 SRF262199:SRF262200 TBB262199:TBB262200 TKX262199:TKX262200 TUT262199:TUT262200 UEP262199:UEP262200 UOL262199:UOL262200 UYH262199:UYH262200 VID262199:VID262200 VRZ262199:VRZ262200 WBV262199:WBV262200 WLR262199:WLR262200 WVN262199:WVN262200 F327735:F327736 JB327735:JB327736 SX327735:SX327736 ACT327735:ACT327736 AMP327735:AMP327736 AWL327735:AWL327736 BGH327735:BGH327736 BQD327735:BQD327736 BZZ327735:BZZ327736 CJV327735:CJV327736 CTR327735:CTR327736 DDN327735:DDN327736 DNJ327735:DNJ327736 DXF327735:DXF327736 EHB327735:EHB327736 EQX327735:EQX327736 FAT327735:FAT327736 FKP327735:FKP327736 FUL327735:FUL327736 GEH327735:GEH327736 GOD327735:GOD327736 GXZ327735:GXZ327736 HHV327735:HHV327736 HRR327735:HRR327736 IBN327735:IBN327736 ILJ327735:ILJ327736 IVF327735:IVF327736 JFB327735:JFB327736 JOX327735:JOX327736 JYT327735:JYT327736 KIP327735:KIP327736 KSL327735:KSL327736 LCH327735:LCH327736 LMD327735:LMD327736 LVZ327735:LVZ327736 MFV327735:MFV327736 MPR327735:MPR327736 MZN327735:MZN327736 NJJ327735:NJJ327736 NTF327735:NTF327736 ODB327735:ODB327736 OMX327735:OMX327736 OWT327735:OWT327736 PGP327735:PGP327736 PQL327735:PQL327736 QAH327735:QAH327736 QKD327735:QKD327736 QTZ327735:QTZ327736 RDV327735:RDV327736 RNR327735:RNR327736 RXN327735:RXN327736 SHJ327735:SHJ327736 SRF327735:SRF327736 TBB327735:TBB327736 TKX327735:TKX327736 TUT327735:TUT327736 UEP327735:UEP327736 UOL327735:UOL327736 UYH327735:UYH327736 VID327735:VID327736 VRZ327735:VRZ327736 WBV327735:WBV327736 WLR327735:WLR327736 WVN327735:WVN327736 F393271:F393272 JB393271:JB393272 SX393271:SX393272 ACT393271:ACT393272 AMP393271:AMP393272 AWL393271:AWL393272 BGH393271:BGH393272 BQD393271:BQD393272 BZZ393271:BZZ393272 CJV393271:CJV393272 CTR393271:CTR393272 DDN393271:DDN393272 DNJ393271:DNJ393272 DXF393271:DXF393272 EHB393271:EHB393272 EQX393271:EQX393272 FAT393271:FAT393272 FKP393271:FKP393272 FUL393271:FUL393272 GEH393271:GEH393272 GOD393271:GOD393272 GXZ393271:GXZ393272 HHV393271:HHV393272 HRR393271:HRR393272 IBN393271:IBN393272 ILJ393271:ILJ393272 IVF393271:IVF393272 JFB393271:JFB393272 JOX393271:JOX393272 JYT393271:JYT393272 KIP393271:KIP393272 KSL393271:KSL393272 LCH393271:LCH393272 LMD393271:LMD393272 LVZ393271:LVZ393272 MFV393271:MFV393272 MPR393271:MPR393272 MZN393271:MZN393272 NJJ393271:NJJ393272 NTF393271:NTF393272 ODB393271:ODB393272 OMX393271:OMX393272 OWT393271:OWT393272 PGP393271:PGP393272 PQL393271:PQL393272 QAH393271:QAH393272 QKD393271:QKD393272 QTZ393271:QTZ393272 RDV393271:RDV393272 RNR393271:RNR393272 RXN393271:RXN393272 SHJ393271:SHJ393272 SRF393271:SRF393272 TBB393271:TBB393272 TKX393271:TKX393272 TUT393271:TUT393272 UEP393271:UEP393272 UOL393271:UOL393272 UYH393271:UYH393272 VID393271:VID393272 VRZ393271:VRZ393272 WBV393271:WBV393272 WLR393271:WLR393272 WVN393271:WVN393272 F458807:F458808 JB458807:JB458808 SX458807:SX458808 ACT458807:ACT458808 AMP458807:AMP458808 AWL458807:AWL458808 BGH458807:BGH458808 BQD458807:BQD458808 BZZ458807:BZZ458808 CJV458807:CJV458808 CTR458807:CTR458808 DDN458807:DDN458808 DNJ458807:DNJ458808 DXF458807:DXF458808 EHB458807:EHB458808 EQX458807:EQX458808 FAT458807:FAT458808 FKP458807:FKP458808 FUL458807:FUL458808 GEH458807:GEH458808 GOD458807:GOD458808 GXZ458807:GXZ458808 HHV458807:HHV458808 HRR458807:HRR458808 IBN458807:IBN458808 ILJ458807:ILJ458808 IVF458807:IVF458808 JFB458807:JFB458808 JOX458807:JOX458808 JYT458807:JYT458808 KIP458807:KIP458808 KSL458807:KSL458808 LCH458807:LCH458808 LMD458807:LMD458808 LVZ458807:LVZ458808 MFV458807:MFV458808 MPR458807:MPR458808 MZN458807:MZN458808 NJJ458807:NJJ458808 NTF458807:NTF458808 ODB458807:ODB458808 OMX458807:OMX458808 OWT458807:OWT458808 PGP458807:PGP458808 PQL458807:PQL458808 QAH458807:QAH458808 QKD458807:QKD458808 QTZ458807:QTZ458808 RDV458807:RDV458808 RNR458807:RNR458808 RXN458807:RXN458808 SHJ458807:SHJ458808 SRF458807:SRF458808 TBB458807:TBB458808 TKX458807:TKX458808 TUT458807:TUT458808 UEP458807:UEP458808 UOL458807:UOL458808 UYH458807:UYH458808 VID458807:VID458808 VRZ458807:VRZ458808 WBV458807:WBV458808 WLR458807:WLR458808 WVN458807:WVN458808 F524343:F524344 JB524343:JB524344 SX524343:SX524344 ACT524343:ACT524344 AMP524343:AMP524344 AWL524343:AWL524344 BGH524343:BGH524344 BQD524343:BQD524344 BZZ524343:BZZ524344 CJV524343:CJV524344 CTR524343:CTR524344 DDN524343:DDN524344 DNJ524343:DNJ524344 DXF524343:DXF524344 EHB524343:EHB524344 EQX524343:EQX524344 FAT524343:FAT524344 FKP524343:FKP524344 FUL524343:FUL524344 GEH524343:GEH524344 GOD524343:GOD524344 GXZ524343:GXZ524344 HHV524343:HHV524344 HRR524343:HRR524344 IBN524343:IBN524344 ILJ524343:ILJ524344 IVF524343:IVF524344 JFB524343:JFB524344 JOX524343:JOX524344 JYT524343:JYT524344 KIP524343:KIP524344 KSL524343:KSL524344 LCH524343:LCH524344 LMD524343:LMD524344 LVZ524343:LVZ524344 MFV524343:MFV524344 MPR524343:MPR524344 MZN524343:MZN524344 NJJ524343:NJJ524344 NTF524343:NTF524344 ODB524343:ODB524344 OMX524343:OMX524344 OWT524343:OWT524344 PGP524343:PGP524344 PQL524343:PQL524344 QAH524343:QAH524344 QKD524343:QKD524344 QTZ524343:QTZ524344 RDV524343:RDV524344 RNR524343:RNR524344 RXN524343:RXN524344 SHJ524343:SHJ524344 SRF524343:SRF524344 TBB524343:TBB524344 TKX524343:TKX524344 TUT524343:TUT524344 UEP524343:UEP524344 UOL524343:UOL524344 UYH524343:UYH524344 VID524343:VID524344 VRZ524343:VRZ524344 WBV524343:WBV524344 WLR524343:WLR524344 WVN524343:WVN524344 F589879:F589880 JB589879:JB589880 SX589879:SX589880 ACT589879:ACT589880 AMP589879:AMP589880 AWL589879:AWL589880 BGH589879:BGH589880 BQD589879:BQD589880 BZZ589879:BZZ589880 CJV589879:CJV589880 CTR589879:CTR589880 DDN589879:DDN589880 DNJ589879:DNJ589880 DXF589879:DXF589880 EHB589879:EHB589880 EQX589879:EQX589880 FAT589879:FAT589880 FKP589879:FKP589880 FUL589879:FUL589880 GEH589879:GEH589880 GOD589879:GOD589880 GXZ589879:GXZ589880 HHV589879:HHV589880 HRR589879:HRR589880 IBN589879:IBN589880 ILJ589879:ILJ589880 IVF589879:IVF589880 JFB589879:JFB589880 JOX589879:JOX589880 JYT589879:JYT589880 KIP589879:KIP589880 KSL589879:KSL589880 LCH589879:LCH589880 LMD589879:LMD589880 LVZ589879:LVZ589880 MFV589879:MFV589880 MPR589879:MPR589880 MZN589879:MZN589880 NJJ589879:NJJ589880 NTF589879:NTF589880 ODB589879:ODB589880 OMX589879:OMX589880 OWT589879:OWT589880 PGP589879:PGP589880 PQL589879:PQL589880 QAH589879:QAH589880 QKD589879:QKD589880 QTZ589879:QTZ589880 RDV589879:RDV589880 RNR589879:RNR589880 RXN589879:RXN589880 SHJ589879:SHJ589880 SRF589879:SRF589880 TBB589879:TBB589880 TKX589879:TKX589880 TUT589879:TUT589880 UEP589879:UEP589880 UOL589879:UOL589880 UYH589879:UYH589880 VID589879:VID589880 VRZ589879:VRZ589880 WBV589879:WBV589880 WLR589879:WLR589880 WVN589879:WVN589880 F655415:F655416 JB655415:JB655416 SX655415:SX655416 ACT655415:ACT655416 AMP655415:AMP655416 AWL655415:AWL655416 BGH655415:BGH655416 BQD655415:BQD655416 BZZ655415:BZZ655416 CJV655415:CJV655416 CTR655415:CTR655416 DDN655415:DDN655416 DNJ655415:DNJ655416 DXF655415:DXF655416 EHB655415:EHB655416 EQX655415:EQX655416 FAT655415:FAT655416 FKP655415:FKP655416 FUL655415:FUL655416 GEH655415:GEH655416 GOD655415:GOD655416 GXZ655415:GXZ655416 HHV655415:HHV655416 HRR655415:HRR655416 IBN655415:IBN655416 ILJ655415:ILJ655416 IVF655415:IVF655416 JFB655415:JFB655416 JOX655415:JOX655416 JYT655415:JYT655416 KIP655415:KIP655416 KSL655415:KSL655416 LCH655415:LCH655416 LMD655415:LMD655416 LVZ655415:LVZ655416 MFV655415:MFV655416 MPR655415:MPR655416 MZN655415:MZN655416 NJJ655415:NJJ655416 NTF655415:NTF655416 ODB655415:ODB655416 OMX655415:OMX655416 OWT655415:OWT655416 PGP655415:PGP655416 PQL655415:PQL655416 QAH655415:QAH655416 QKD655415:QKD655416 QTZ655415:QTZ655416 RDV655415:RDV655416 RNR655415:RNR655416 RXN655415:RXN655416 SHJ655415:SHJ655416 SRF655415:SRF655416 TBB655415:TBB655416 TKX655415:TKX655416 TUT655415:TUT655416 UEP655415:UEP655416 UOL655415:UOL655416 UYH655415:UYH655416 VID655415:VID655416 VRZ655415:VRZ655416 WBV655415:WBV655416 WLR655415:WLR655416 WVN655415:WVN655416 F720951:F720952 JB720951:JB720952 SX720951:SX720952 ACT720951:ACT720952 AMP720951:AMP720952 AWL720951:AWL720952 BGH720951:BGH720952 BQD720951:BQD720952 BZZ720951:BZZ720952 CJV720951:CJV720952 CTR720951:CTR720952 DDN720951:DDN720952 DNJ720951:DNJ720952 DXF720951:DXF720952 EHB720951:EHB720952 EQX720951:EQX720952 FAT720951:FAT720952 FKP720951:FKP720952 FUL720951:FUL720952 GEH720951:GEH720952 GOD720951:GOD720952 GXZ720951:GXZ720952 HHV720951:HHV720952 HRR720951:HRR720952 IBN720951:IBN720952 ILJ720951:ILJ720952 IVF720951:IVF720952 JFB720951:JFB720952 JOX720951:JOX720952 JYT720951:JYT720952 KIP720951:KIP720952 KSL720951:KSL720952 LCH720951:LCH720952 LMD720951:LMD720952 LVZ720951:LVZ720952 MFV720951:MFV720952 MPR720951:MPR720952 MZN720951:MZN720952 NJJ720951:NJJ720952 NTF720951:NTF720952 ODB720951:ODB720952 OMX720951:OMX720952 OWT720951:OWT720952 PGP720951:PGP720952 PQL720951:PQL720952 QAH720951:QAH720952 QKD720951:QKD720952 QTZ720951:QTZ720952 RDV720951:RDV720952 RNR720951:RNR720952 RXN720951:RXN720952 SHJ720951:SHJ720952 SRF720951:SRF720952 TBB720951:TBB720952 TKX720951:TKX720952 TUT720951:TUT720952 UEP720951:UEP720952 UOL720951:UOL720952 UYH720951:UYH720952 VID720951:VID720952 VRZ720951:VRZ720952 WBV720951:WBV720952 WLR720951:WLR720952 WVN720951:WVN720952 F786487:F786488 JB786487:JB786488 SX786487:SX786488 ACT786487:ACT786488 AMP786487:AMP786488 AWL786487:AWL786488 BGH786487:BGH786488 BQD786487:BQD786488 BZZ786487:BZZ786488 CJV786487:CJV786488 CTR786487:CTR786488 DDN786487:DDN786488 DNJ786487:DNJ786488 DXF786487:DXF786488 EHB786487:EHB786488 EQX786487:EQX786488 FAT786487:FAT786488 FKP786487:FKP786488 FUL786487:FUL786488 GEH786487:GEH786488 GOD786487:GOD786488 GXZ786487:GXZ786488 HHV786487:HHV786488 HRR786487:HRR786488 IBN786487:IBN786488 ILJ786487:ILJ786488 IVF786487:IVF786488 JFB786487:JFB786488 JOX786487:JOX786488 JYT786487:JYT786488 KIP786487:KIP786488 KSL786487:KSL786488 LCH786487:LCH786488 LMD786487:LMD786488 LVZ786487:LVZ786488 MFV786487:MFV786488 MPR786487:MPR786488 MZN786487:MZN786488 NJJ786487:NJJ786488 NTF786487:NTF786488 ODB786487:ODB786488 OMX786487:OMX786488 OWT786487:OWT786488 PGP786487:PGP786488 PQL786487:PQL786488 QAH786487:QAH786488 QKD786487:QKD786488 QTZ786487:QTZ786488 RDV786487:RDV786488 RNR786487:RNR786488 RXN786487:RXN786488 SHJ786487:SHJ786488 SRF786487:SRF786488 TBB786487:TBB786488 TKX786487:TKX786488 TUT786487:TUT786488 UEP786487:UEP786488 UOL786487:UOL786488 UYH786487:UYH786488 VID786487:VID786488 VRZ786487:VRZ786488 WBV786487:WBV786488 WLR786487:WLR786488 WVN786487:WVN786488 F852023:F852024 JB852023:JB852024 SX852023:SX852024 ACT852023:ACT852024 AMP852023:AMP852024 AWL852023:AWL852024 BGH852023:BGH852024 BQD852023:BQD852024 BZZ852023:BZZ852024 CJV852023:CJV852024 CTR852023:CTR852024 DDN852023:DDN852024 DNJ852023:DNJ852024 DXF852023:DXF852024 EHB852023:EHB852024 EQX852023:EQX852024 FAT852023:FAT852024 FKP852023:FKP852024 FUL852023:FUL852024 GEH852023:GEH852024 GOD852023:GOD852024 GXZ852023:GXZ852024 HHV852023:HHV852024 HRR852023:HRR852024 IBN852023:IBN852024 ILJ852023:ILJ852024 IVF852023:IVF852024 JFB852023:JFB852024 JOX852023:JOX852024 JYT852023:JYT852024 KIP852023:KIP852024 KSL852023:KSL852024 LCH852023:LCH852024 LMD852023:LMD852024 LVZ852023:LVZ852024 MFV852023:MFV852024 MPR852023:MPR852024 MZN852023:MZN852024 NJJ852023:NJJ852024 NTF852023:NTF852024 ODB852023:ODB852024 OMX852023:OMX852024 OWT852023:OWT852024 PGP852023:PGP852024 PQL852023:PQL852024 QAH852023:QAH852024 QKD852023:QKD852024 QTZ852023:QTZ852024 RDV852023:RDV852024 RNR852023:RNR852024 RXN852023:RXN852024 SHJ852023:SHJ852024 SRF852023:SRF852024 TBB852023:TBB852024 TKX852023:TKX852024 TUT852023:TUT852024 UEP852023:UEP852024 UOL852023:UOL852024 UYH852023:UYH852024 VID852023:VID852024 VRZ852023:VRZ852024 WBV852023:WBV852024 WLR852023:WLR852024 WVN852023:WVN852024 F917559:F917560 JB917559:JB917560 SX917559:SX917560 ACT917559:ACT917560 AMP917559:AMP917560 AWL917559:AWL917560 BGH917559:BGH917560 BQD917559:BQD917560 BZZ917559:BZZ917560 CJV917559:CJV917560 CTR917559:CTR917560 DDN917559:DDN917560 DNJ917559:DNJ917560 DXF917559:DXF917560 EHB917559:EHB917560 EQX917559:EQX917560 FAT917559:FAT917560 FKP917559:FKP917560 FUL917559:FUL917560 GEH917559:GEH917560 GOD917559:GOD917560 GXZ917559:GXZ917560 HHV917559:HHV917560 HRR917559:HRR917560 IBN917559:IBN917560 ILJ917559:ILJ917560 IVF917559:IVF917560 JFB917559:JFB917560 JOX917559:JOX917560 JYT917559:JYT917560 KIP917559:KIP917560 KSL917559:KSL917560 LCH917559:LCH917560 LMD917559:LMD917560 LVZ917559:LVZ917560 MFV917559:MFV917560 MPR917559:MPR917560 MZN917559:MZN917560 NJJ917559:NJJ917560 NTF917559:NTF917560 ODB917559:ODB917560 OMX917559:OMX917560 OWT917559:OWT917560 PGP917559:PGP917560 PQL917559:PQL917560 QAH917559:QAH917560 QKD917559:QKD917560 QTZ917559:QTZ917560 RDV917559:RDV917560 RNR917559:RNR917560 RXN917559:RXN917560 SHJ917559:SHJ917560 SRF917559:SRF917560 TBB917559:TBB917560 TKX917559:TKX917560 TUT917559:TUT917560 UEP917559:UEP917560 UOL917559:UOL917560 UYH917559:UYH917560 VID917559:VID917560 VRZ917559:VRZ917560 WBV917559:WBV917560 WLR917559:WLR917560 WVN917559:WVN917560 F983095:F983096 JB983095:JB983096 SX983095:SX983096 ACT983095:ACT983096 AMP983095:AMP983096 AWL983095:AWL983096 BGH983095:BGH983096 BQD983095:BQD983096 BZZ983095:BZZ983096 CJV983095:CJV983096 CTR983095:CTR983096 DDN983095:DDN983096 DNJ983095:DNJ983096 DXF983095:DXF983096 EHB983095:EHB983096 EQX983095:EQX983096 FAT983095:FAT983096 FKP983095:FKP983096 FUL983095:FUL983096 GEH983095:GEH983096 GOD983095:GOD983096 GXZ983095:GXZ983096 HHV983095:HHV983096 HRR983095:HRR983096 IBN983095:IBN983096 ILJ983095:ILJ983096 IVF983095:IVF983096 JFB983095:JFB983096 JOX983095:JOX983096 JYT983095:JYT983096 KIP983095:KIP983096 KSL983095:KSL983096 LCH983095:LCH983096 LMD983095:LMD983096 LVZ983095:LVZ983096 MFV983095:MFV983096 MPR983095:MPR983096 MZN983095:MZN983096 NJJ983095:NJJ983096 NTF983095:NTF983096 ODB983095:ODB983096 OMX983095:OMX983096 OWT983095:OWT983096 PGP983095:PGP983096 PQL983095:PQL983096 QAH983095:QAH983096 QKD983095:QKD983096 QTZ983095:QTZ983096 RDV983095:RDV983096 RNR983095:RNR983096 RXN983095:RXN983096 SHJ983095:SHJ983096 SRF983095:SRF983096 TBB983095:TBB983096 TKX983095:TKX983096 TUT983095:TUT983096 UEP983095:UEP983096 UOL983095:UOL983096 UYH983095:UYH983096 VID983095:VID983096 VRZ983095:VRZ983096 WBV983095:WBV983096 WLR983095:WLR983096 WVN983095:WVN983096">
      <formula1>C55</formula1>
      <formula2>IV8</formula2>
    </dataValidation>
  </dataValidations>
  <pageMargins left="0.511811024" right="0.511811024" top="0.78740157499999996" bottom="0.78740157499999996" header="0.31496062000000002" footer="0.31496062000000002"/>
  <pageSetup paperSize="9" scale="86" orientation="portrait" verticalDpi="0"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Planilha</vt:lpstr>
      <vt:lpstr>Cronograma</vt:lpstr>
      <vt:lpstr>BDI</vt:lpstr>
      <vt:lpstr>Cronograma!Area_de_impressao</vt:lpstr>
      <vt:lpstr>Planilha!Area_de_impressao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Maycon Douga</cp:lastModifiedBy>
  <cp:lastPrinted>2019-07-23T18:10:00Z</cp:lastPrinted>
  <dcterms:created xsi:type="dcterms:W3CDTF">2014-10-13T17:21:51Z</dcterms:created>
  <dcterms:modified xsi:type="dcterms:W3CDTF">2019-07-25T17:49:19Z</dcterms:modified>
</cp:coreProperties>
</file>