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EstaPasta_de_trabalho" defaultThemeVersion="124226"/>
  <bookViews>
    <workbookView xWindow="0" yWindow="0" windowWidth="20730" windowHeight="9600"/>
  </bookViews>
  <sheets>
    <sheet name="Planilha" sheetId="1" r:id="rId1"/>
    <sheet name="Cronograma" sheetId="5" r:id="rId2"/>
  </sheets>
  <definedNames>
    <definedName name="_xlnm.Print_Area" localSheetId="1">Cronograma!$C$5:$S$37</definedName>
    <definedName name="_xlnm.Print_Area" localSheetId="0">Planilha!$B$4:$J$200</definedName>
  </definedNames>
  <calcPr calcId="162913"/>
</workbook>
</file>

<file path=xl/calcChain.xml><?xml version="1.0" encoding="utf-8"?>
<calcChain xmlns="http://schemas.openxmlformats.org/spreadsheetml/2006/main">
  <c r="I172" i="1" l="1"/>
  <c r="I121" i="1"/>
  <c r="F142" i="1" l="1"/>
  <c r="I27" i="1" l="1"/>
  <c r="K19" i="5" l="1"/>
  <c r="M19" i="5" s="1"/>
  <c r="O19" i="5" s="1"/>
  <c r="I11" i="5"/>
  <c r="F48" i="1"/>
  <c r="F47" i="1"/>
  <c r="F46" i="1"/>
  <c r="F44" i="1"/>
  <c r="F43" i="1"/>
  <c r="K9" i="5" l="1"/>
  <c r="M9" i="5" s="1"/>
  <c r="O9" i="5" s="1"/>
  <c r="Q9" i="5" s="1"/>
  <c r="S9" i="5" s="1"/>
  <c r="K11" i="5"/>
  <c r="M11" i="5" s="1"/>
  <c r="O11" i="5" s="1"/>
  <c r="Q11" i="5" s="1"/>
  <c r="S11" i="5" s="1"/>
  <c r="K20" i="5"/>
  <c r="M20" i="5" s="1"/>
  <c r="Q19" i="5"/>
  <c r="S19" i="5" s="1"/>
  <c r="K18" i="5"/>
  <c r="M18" i="5" s="1"/>
  <c r="O18" i="5" s="1"/>
  <c r="Q18" i="5" s="1"/>
  <c r="S18" i="5" s="1"/>
  <c r="K17" i="5"/>
  <c r="M17" i="5" s="1"/>
  <c r="O17" i="5" s="1"/>
  <c r="Q17" i="5" s="1"/>
  <c r="S17" i="5" s="1"/>
  <c r="K16" i="5"/>
  <c r="M16" i="5" s="1"/>
  <c r="O16" i="5" s="1"/>
  <c r="Q16" i="5" s="1"/>
  <c r="S16" i="5" s="1"/>
  <c r="K15" i="5"/>
  <c r="M15" i="5" s="1"/>
  <c r="O15" i="5" s="1"/>
  <c r="Q15" i="5" s="1"/>
  <c r="S15" i="5" s="1"/>
  <c r="K14" i="5"/>
  <c r="M14" i="5" s="1"/>
  <c r="O14" i="5" s="1"/>
  <c r="Q14" i="5" s="1"/>
  <c r="S14" i="5" s="1"/>
  <c r="K13" i="5"/>
  <c r="M13" i="5" s="1"/>
  <c r="O13" i="5" s="1"/>
  <c r="Q13" i="5" s="1"/>
  <c r="S13" i="5" s="1"/>
  <c r="K12" i="5"/>
  <c r="M12" i="5" s="1"/>
  <c r="O12" i="5" s="1"/>
  <c r="Q12" i="5" s="1"/>
  <c r="S12" i="5" s="1"/>
  <c r="O20" i="5"/>
  <c r="Q20" i="5" s="1"/>
  <c r="S20" i="5" s="1"/>
  <c r="I10" i="5"/>
  <c r="K10" i="5" s="1"/>
  <c r="M10" i="5" s="1"/>
  <c r="O10" i="5" s="1"/>
  <c r="Q10" i="5" s="1"/>
  <c r="S10" i="5" s="1"/>
  <c r="V22" i="5" l="1"/>
  <c r="R22" i="5" s="1"/>
  <c r="D9" i="5"/>
  <c r="D20" i="5"/>
  <c r="D19" i="5"/>
  <c r="D18" i="5"/>
  <c r="D17" i="5"/>
  <c r="D16" i="5"/>
  <c r="D15" i="5"/>
  <c r="D14" i="5"/>
  <c r="D13" i="5"/>
  <c r="D12" i="5"/>
  <c r="D11" i="5"/>
  <c r="C20" i="5"/>
  <c r="C19" i="5"/>
  <c r="C18" i="5"/>
  <c r="C17" i="5"/>
  <c r="C16" i="5"/>
  <c r="C15" i="5"/>
  <c r="C14" i="5"/>
  <c r="C13" i="5"/>
  <c r="C12" i="5"/>
  <c r="C11" i="5"/>
  <c r="D10" i="5"/>
  <c r="C10" i="5"/>
  <c r="C9" i="5"/>
  <c r="H22" i="5" l="1"/>
  <c r="J22" i="5"/>
  <c r="L22" i="5"/>
  <c r="N22" i="5"/>
  <c r="P22" i="5"/>
  <c r="I25" i="1" l="1"/>
  <c r="I51" i="1"/>
  <c r="I156" i="1"/>
  <c r="I33" i="1"/>
  <c r="I155" i="1"/>
  <c r="I115" i="1"/>
  <c r="I148" i="1"/>
  <c r="I39" i="1"/>
  <c r="I164" i="1"/>
  <c r="I165" i="1" s="1"/>
  <c r="E18" i="5" s="1"/>
  <c r="I37" i="1"/>
  <c r="I31" i="1"/>
  <c r="I69" i="1" l="1"/>
  <c r="I144" i="1"/>
  <c r="I173" i="1"/>
  <c r="I41" i="1"/>
  <c r="I138" i="1"/>
  <c r="I137" i="1"/>
  <c r="I136" i="1"/>
  <c r="I40" i="1"/>
  <c r="I38" i="1"/>
  <c r="I149" i="1"/>
  <c r="I36" i="1"/>
  <c r="I26" i="1"/>
  <c r="I92" i="1"/>
  <c r="I81" i="1"/>
  <c r="I143" i="1"/>
  <c r="I59" i="1"/>
  <c r="I75" i="1"/>
  <c r="I124" i="1"/>
  <c r="I111" i="1"/>
  <c r="I102" i="1"/>
  <c r="I101" i="1"/>
  <c r="I147" i="1"/>
  <c r="I123" i="1"/>
  <c r="I103" i="1"/>
  <c r="I57" i="1"/>
  <c r="I171" i="1"/>
  <c r="I93" i="1"/>
  <c r="I88" i="1"/>
  <c r="I86" i="1"/>
  <c r="I177" i="1"/>
  <c r="I122" i="1"/>
  <c r="I114" i="1"/>
  <c r="I35" i="1"/>
  <c r="I74" i="1"/>
  <c r="I170" i="1"/>
  <c r="I134" i="1"/>
  <c r="I118" i="1"/>
  <c r="I120" i="1"/>
  <c r="I125" i="1"/>
  <c r="I97" i="1"/>
  <c r="I95" i="1"/>
  <c r="I126" i="1"/>
  <c r="I128" i="1"/>
  <c r="I87" i="1"/>
  <c r="I129" i="1"/>
  <c r="I130" i="1"/>
  <c r="I44" i="1"/>
  <c r="I112" i="1"/>
  <c r="I107" i="1"/>
  <c r="I104" i="1"/>
  <c r="I80" i="1"/>
  <c r="I151" i="1"/>
  <c r="I139" i="1"/>
  <c r="I34" i="1"/>
  <c r="I96" i="1"/>
  <c r="I113" i="1"/>
  <c r="I142" i="1"/>
  <c r="I150" i="1"/>
  <c r="I99" i="1"/>
  <c r="I98" i="1"/>
  <c r="I94" i="1"/>
  <c r="I110" i="1"/>
  <c r="I108" i="1"/>
  <c r="I160" i="1"/>
  <c r="I161" i="1"/>
  <c r="I49" i="1"/>
  <c r="I106" i="1"/>
  <c r="I77" i="1"/>
  <c r="I58" i="1"/>
  <c r="I167" i="1"/>
  <c r="I89" i="1"/>
  <c r="I85" i="1"/>
  <c r="I50" i="1"/>
  <c r="I73" i="1"/>
  <c r="I56" i="1"/>
  <c r="I119" i="1"/>
  <c r="I76" i="1"/>
  <c r="I135" i="1"/>
  <c r="I52" i="1"/>
  <c r="I109" i="1"/>
  <c r="I90" i="1"/>
  <c r="I127" i="1"/>
  <c r="I176" i="1"/>
  <c r="I178" i="1" l="1"/>
  <c r="I70" i="1"/>
  <c r="I71" i="1" s="1"/>
  <c r="E12" i="5" s="1"/>
  <c r="E20" i="5"/>
  <c r="I82" i="1"/>
  <c r="E14" i="5" s="1"/>
  <c r="I145" i="1"/>
  <c r="I152" i="1"/>
  <c r="I153" i="1" s="1"/>
  <c r="I78" i="1"/>
  <c r="E13" i="5" s="1"/>
  <c r="I116" i="1"/>
  <c r="E15" i="5" s="1"/>
  <c r="I131" i="1"/>
  <c r="E16" i="5" s="1"/>
  <c r="I140" i="1"/>
  <c r="I162" i="1"/>
  <c r="I168" i="1"/>
  <c r="I169" i="1"/>
  <c r="I47" i="1"/>
  <c r="I63" i="1"/>
  <c r="I48" i="1"/>
  <c r="I64" i="1"/>
  <c r="I46" i="1"/>
  <c r="I62" i="1"/>
  <c r="I45" i="1"/>
  <c r="I61" i="1"/>
  <c r="I43" i="1"/>
  <c r="I66" i="1"/>
  <c r="I32" i="1" l="1"/>
  <c r="I67" i="1"/>
  <c r="E11" i="5" s="1"/>
  <c r="I174" i="1"/>
  <c r="I157" i="1"/>
  <c r="I53" i="1" l="1"/>
  <c r="E10" i="5" s="1"/>
  <c r="E19" i="5"/>
  <c r="I158" i="1"/>
  <c r="E17" i="5" l="1"/>
  <c r="I24" i="1" l="1"/>
  <c r="I28" i="1" s="1"/>
  <c r="I179" i="1" l="1"/>
  <c r="E9" i="5"/>
  <c r="K178" i="1" l="1"/>
  <c r="K105" i="1"/>
  <c r="F13" i="5"/>
  <c r="K24" i="1"/>
  <c r="J24" i="1" s="1"/>
  <c r="K13" i="1"/>
  <c r="K15" i="1"/>
  <c r="K84" i="1"/>
  <c r="F19" i="5"/>
  <c r="K69" i="1"/>
  <c r="J69" i="1" s="1"/>
  <c r="K139" i="1"/>
  <c r="J139" i="1" s="1"/>
  <c r="K33" i="1"/>
  <c r="J33" i="1" s="1"/>
  <c r="K122" i="1"/>
  <c r="J122" i="1" s="1"/>
  <c r="K164" i="1"/>
  <c r="J164" i="1" s="1"/>
  <c r="K57" i="1"/>
  <c r="J57" i="1" s="1"/>
  <c r="K111" i="1"/>
  <c r="J111" i="1" s="1"/>
  <c r="K158" i="1"/>
  <c r="K67" i="1"/>
  <c r="F14" i="5"/>
  <c r="K131" i="1"/>
  <c r="F10" i="5"/>
  <c r="K72" i="1"/>
  <c r="K117" i="1"/>
  <c r="K179" i="1"/>
  <c r="K93" i="1"/>
  <c r="J93" i="1" s="1"/>
  <c r="K75" i="1"/>
  <c r="J75" i="1" s="1"/>
  <c r="K125" i="1"/>
  <c r="J125" i="1" s="1"/>
  <c r="K118" i="1"/>
  <c r="J118" i="1" s="1"/>
  <c r="K97" i="1"/>
  <c r="J97" i="1" s="1"/>
  <c r="K46" i="1"/>
  <c r="J46" i="1" s="1"/>
  <c r="K94" i="1"/>
  <c r="J94" i="1" s="1"/>
  <c r="K74" i="1"/>
  <c r="J74" i="1" s="1"/>
  <c r="K50" i="1"/>
  <c r="J50" i="1" s="1"/>
  <c r="K108" i="1"/>
  <c r="J108" i="1" s="1"/>
  <c r="K76" i="1"/>
  <c r="J76" i="1" s="1"/>
  <c r="K157" i="1"/>
  <c r="J157" i="1" s="1"/>
  <c r="K66" i="1"/>
  <c r="J66" i="1" s="1"/>
  <c r="K115" i="1"/>
  <c r="J115" i="1" s="1"/>
  <c r="K160" i="1"/>
  <c r="J160" i="1" s="1"/>
  <c r="K85" i="1"/>
  <c r="J85" i="1" s="1"/>
  <c r="K135" i="1"/>
  <c r="J135" i="1" s="1"/>
  <c r="K138" i="1"/>
  <c r="J138" i="1" s="1"/>
  <c r="K172" i="1"/>
  <c r="J172" i="1" s="1"/>
  <c r="K36" i="1"/>
  <c r="J36" i="1" s="1"/>
  <c r="K123" i="1"/>
  <c r="J123" i="1" s="1"/>
  <c r="K73" i="1"/>
  <c r="J73" i="1" s="1"/>
  <c r="K40" i="1"/>
  <c r="J40" i="1" s="1"/>
  <c r="K14" i="1"/>
  <c r="K163" i="1"/>
  <c r="K68" i="1"/>
  <c r="K186" i="1"/>
  <c r="K184" i="1"/>
  <c r="K18" i="1"/>
  <c r="F12" i="5"/>
  <c r="K54" i="1"/>
  <c r="K175" i="1"/>
  <c r="K150" i="1"/>
  <c r="J150" i="1" s="1"/>
  <c r="K41" i="1"/>
  <c r="J41" i="1" s="1"/>
  <c r="K58" i="1"/>
  <c r="J58" i="1" s="1"/>
  <c r="K106" i="1"/>
  <c r="J106" i="1" s="1"/>
  <c r="K88" i="1"/>
  <c r="J88" i="1" s="1"/>
  <c r="K16" i="1"/>
  <c r="K100" i="1"/>
  <c r="K174" i="1"/>
  <c r="K82" i="1"/>
  <c r="K83" i="1"/>
  <c r="F17" i="5"/>
  <c r="K91" i="1"/>
  <c r="K65" i="1"/>
  <c r="K183" i="1"/>
  <c r="K44" i="1"/>
  <c r="J44" i="1" s="1"/>
  <c r="K34" i="1"/>
  <c r="J34" i="1" s="1"/>
  <c r="K168" i="1"/>
  <c r="J168" i="1" s="1"/>
  <c r="K114" i="1"/>
  <c r="J114" i="1" s="1"/>
  <c r="K149" i="1"/>
  <c r="J149" i="1" s="1"/>
  <c r="K176" i="1"/>
  <c r="J176" i="1" s="1"/>
  <c r="K86" i="1"/>
  <c r="J86" i="1" s="1"/>
  <c r="K112" i="1"/>
  <c r="J112" i="1" s="1"/>
  <c r="K32" i="1"/>
  <c r="J32" i="1" s="1"/>
  <c r="K107" i="1"/>
  <c r="J107" i="1" s="1"/>
  <c r="K155" i="1"/>
  <c r="J155" i="1" s="1"/>
  <c r="K90" i="1"/>
  <c r="J90" i="1" s="1"/>
  <c r="K95" i="1"/>
  <c r="J95" i="1" s="1"/>
  <c r="K59" i="1"/>
  <c r="J59" i="1" s="1"/>
  <c r="K147" i="1"/>
  <c r="J147" i="1" s="1"/>
  <c r="K81" i="1"/>
  <c r="J81" i="1" s="1"/>
  <c r="K129" i="1"/>
  <c r="J129" i="1" s="1"/>
  <c r="K92" i="1"/>
  <c r="J92" i="1" s="1"/>
  <c r="K31" i="1"/>
  <c r="J31" i="1" s="1"/>
  <c r="K171" i="1"/>
  <c r="J171" i="1" s="1"/>
  <c r="K136" i="1"/>
  <c r="J136" i="1" s="1"/>
  <c r="K38" i="1"/>
  <c r="J38" i="1" s="1"/>
  <c r="K56" i="1"/>
  <c r="J56" i="1" s="1"/>
  <c r="K141" i="1"/>
  <c r="K140" i="1"/>
  <c r="K162" i="1"/>
  <c r="K154" i="1"/>
  <c r="F15" i="5"/>
  <c r="K79" i="1"/>
  <c r="K71" i="1"/>
  <c r="K146" i="1"/>
  <c r="K109" i="1"/>
  <c r="J109" i="1" s="1"/>
  <c r="K128" i="1"/>
  <c r="J128" i="1" s="1"/>
  <c r="K156" i="1"/>
  <c r="J156" i="1" s="1"/>
  <c r="K124" i="1"/>
  <c r="J124" i="1" s="1"/>
  <c r="K63" i="1"/>
  <c r="J63" i="1" s="1"/>
  <c r="K53" i="1"/>
  <c r="K185" i="1"/>
  <c r="K116" i="1"/>
  <c r="K60" i="1"/>
  <c r="K133" i="1"/>
  <c r="K78" i="1"/>
  <c r="K159" i="1"/>
  <c r="F11" i="5"/>
  <c r="K87" i="1"/>
  <c r="J87" i="1" s="1"/>
  <c r="K142" i="1"/>
  <c r="J142" i="1" s="1"/>
  <c r="K120" i="1"/>
  <c r="J120" i="1" s="1"/>
  <c r="K98" i="1"/>
  <c r="J98" i="1" s="1"/>
  <c r="K152" i="1"/>
  <c r="J152" i="1" s="1"/>
  <c r="K143" i="1"/>
  <c r="J143" i="1" s="1"/>
  <c r="K52" i="1"/>
  <c r="J52" i="1" s="1"/>
  <c r="K35" i="1"/>
  <c r="J35" i="1" s="1"/>
  <c r="K102" i="1"/>
  <c r="J102" i="1" s="1"/>
  <c r="K103" i="1"/>
  <c r="J103" i="1" s="1"/>
  <c r="K64" i="1"/>
  <c r="J64" i="1" s="1"/>
  <c r="K161" i="1"/>
  <c r="J161" i="1" s="1"/>
  <c r="K80" i="1"/>
  <c r="J80" i="1" s="1"/>
  <c r="K99" i="1"/>
  <c r="J99" i="1" s="1"/>
  <c r="K110" i="1"/>
  <c r="J110" i="1" s="1"/>
  <c r="K61" i="1"/>
  <c r="J61" i="1" s="1"/>
  <c r="K101" i="1"/>
  <c r="J101" i="1" s="1"/>
  <c r="K49" i="1"/>
  <c r="J49" i="1" s="1"/>
  <c r="K62" i="1"/>
  <c r="J62" i="1" s="1"/>
  <c r="K148" i="1"/>
  <c r="J148" i="1" s="1"/>
  <c r="K26" i="1"/>
  <c r="J26" i="1" s="1"/>
  <c r="K39" i="1"/>
  <c r="J39" i="1" s="1"/>
  <c r="K96" i="1"/>
  <c r="J96" i="1" s="1"/>
  <c r="K153" i="1"/>
  <c r="K145" i="1"/>
  <c r="K132" i="1"/>
  <c r="K55" i="1"/>
  <c r="K166" i="1"/>
  <c r="K42" i="1"/>
  <c r="K28" i="1"/>
  <c r="K23" i="1"/>
  <c r="K137" i="1"/>
  <c r="J137" i="1" s="1"/>
  <c r="K43" i="1"/>
  <c r="J43" i="1" s="1"/>
  <c r="K70" i="1"/>
  <c r="J70" i="1" s="1"/>
  <c r="K151" i="1"/>
  <c r="J151" i="1" s="1"/>
  <c r="K77" i="1"/>
  <c r="J77" i="1" s="1"/>
  <c r="K45" i="1"/>
  <c r="J45" i="1" s="1"/>
  <c r="F23" i="5"/>
  <c r="K165" i="1"/>
  <c r="K30" i="1"/>
  <c r="F16" i="5"/>
  <c r="K182" i="1"/>
  <c r="K180" i="1"/>
  <c r="F20" i="5"/>
  <c r="F18" i="5"/>
  <c r="K113" i="1"/>
  <c r="J113" i="1" s="1"/>
  <c r="K169" i="1"/>
  <c r="J169" i="1" s="1"/>
  <c r="K170" i="1"/>
  <c r="J170" i="1" s="1"/>
  <c r="K173" i="1"/>
  <c r="J173" i="1" s="1"/>
  <c r="K119" i="1"/>
  <c r="J119" i="1" s="1"/>
  <c r="K27" i="1"/>
  <c r="J27" i="1" s="1"/>
  <c r="K127" i="1"/>
  <c r="J127" i="1" s="1"/>
  <c r="K126" i="1"/>
  <c r="J126" i="1" s="1"/>
  <c r="K144" i="1"/>
  <c r="J144" i="1" s="1"/>
  <c r="K37" i="1"/>
  <c r="J37" i="1" s="1"/>
  <c r="K167" i="1"/>
  <c r="J167" i="1" s="1"/>
  <c r="K177" i="1"/>
  <c r="J177" i="1" s="1"/>
  <c r="K48" i="1"/>
  <c r="J48" i="1" s="1"/>
  <c r="K51" i="1"/>
  <c r="J51" i="1" s="1"/>
  <c r="K47" i="1"/>
  <c r="J47" i="1" s="1"/>
  <c r="K130" i="1"/>
  <c r="J130" i="1" s="1"/>
  <c r="K104" i="1"/>
  <c r="J104" i="1" s="1"/>
  <c r="K89" i="1"/>
  <c r="J89" i="1" s="1"/>
  <c r="K134" i="1"/>
  <c r="J134" i="1" s="1"/>
  <c r="K25" i="1"/>
  <c r="J25" i="1" s="1"/>
  <c r="K121" i="1"/>
  <c r="J121" i="1" s="1"/>
  <c r="R23" i="5"/>
  <c r="L23" i="5"/>
  <c r="J23" i="5"/>
  <c r="N23" i="5"/>
  <c r="F9" i="5"/>
  <c r="P23" i="5"/>
  <c r="H23" i="5"/>
  <c r="F22" i="5" l="1"/>
</calcChain>
</file>

<file path=xl/comments1.xml><?xml version="1.0" encoding="utf-8"?>
<comments xmlns="http://schemas.openxmlformats.org/spreadsheetml/2006/main">
  <authors>
    <author>Gustavo</author>
  </authors>
  <commentList>
    <comment ref="F33" authorId="0">
      <text>
        <r>
          <rPr>
            <sz val="9"/>
            <color indexed="81"/>
            <rFont val="Tahoma"/>
            <family val="2"/>
          </rPr>
          <t>80 kg/m³
80% - 111,20 kg = 88,96kg CA50</t>
        </r>
      </text>
    </comment>
    <comment ref="F44" authorId="0">
      <text>
        <r>
          <rPr>
            <sz val="9"/>
            <color indexed="81"/>
            <rFont val="Tahoma"/>
            <family val="2"/>
          </rPr>
          <t xml:space="preserve">
Multiplicar 6,95 x 0,05 (espessura do lastro) = 0,35 m³
</t>
        </r>
      </text>
    </comment>
    <comment ref="F47" authorId="0">
      <text>
        <r>
          <rPr>
            <sz val="9"/>
            <color indexed="81"/>
            <rFont val="Tahoma"/>
            <family val="2"/>
          </rPr>
          <t>80 kg/m³
80% - 111,20 kg = 88,96kg CA50</t>
        </r>
      </text>
    </comment>
    <comment ref="F50" authorId="0">
      <text>
        <r>
          <rPr>
            <sz val="9"/>
            <color indexed="81"/>
            <rFont val="Tahoma"/>
            <family val="2"/>
          </rPr>
          <t xml:space="preserve">
13,90 m² x 0,15(largura alv.) = 4,17 m³</t>
        </r>
      </text>
    </comment>
    <comment ref="F52" authorId="0">
      <text>
        <r>
          <rPr>
            <sz val="9"/>
            <color indexed="81"/>
            <rFont val="Tahoma"/>
            <family val="2"/>
          </rPr>
          <t xml:space="preserve">
Somado 6,95 m² da parte onde é assentada a alvenaria: (0,15x46,35)</t>
        </r>
      </text>
    </comment>
    <comment ref="F76" authorId="0">
      <text>
        <r>
          <rPr>
            <sz val="9"/>
            <color indexed="81"/>
            <rFont val="Tahoma"/>
            <family val="2"/>
          </rPr>
          <t xml:space="preserve">
1 unidade no banheiro</t>
        </r>
      </text>
    </comment>
    <comment ref="F114" authorId="0">
      <text>
        <r>
          <rPr>
            <sz val="9"/>
            <color indexed="81"/>
            <rFont val="Tahoma"/>
            <family val="2"/>
          </rPr>
          <t xml:space="preserve">
2 unidades para o tanque e 1 para jardim 
</t>
        </r>
      </text>
    </comment>
    <comment ref="F126" authorId="0">
      <text>
        <r>
          <rPr>
            <sz val="9"/>
            <color indexed="81"/>
            <rFont val="Tahoma"/>
            <family val="2"/>
          </rPr>
          <t xml:space="preserve">
43,03 m na laje
Prumadas - 18 (quantidade de prumadas) x 1,60 m (descida) = 31,68 m 
total = 43,03 + 31,68 =</t>
        </r>
        <r>
          <rPr>
            <b/>
            <sz val="9"/>
            <color indexed="81"/>
            <rFont val="Tahoma"/>
            <family val="2"/>
          </rPr>
          <t xml:space="preserve"> 74,71</t>
        </r>
      </text>
    </comment>
  </commentList>
</comments>
</file>

<file path=xl/sharedStrings.xml><?xml version="1.0" encoding="utf-8"?>
<sst xmlns="http://schemas.openxmlformats.org/spreadsheetml/2006/main" count="477" uniqueCount="280">
  <si>
    <t>Unidade Construtiva</t>
  </si>
  <si>
    <t>Tipo de obra</t>
  </si>
  <si>
    <t>Endereço da obra</t>
  </si>
  <si>
    <t>BDI</t>
  </si>
  <si>
    <t xml:space="preserve">Preços expressos em </t>
  </si>
  <si>
    <t>Encargos Sociais</t>
  </si>
  <si>
    <t xml:space="preserve">Código </t>
  </si>
  <si>
    <t xml:space="preserve">Descrição </t>
  </si>
  <si>
    <t>Un.</t>
  </si>
  <si>
    <t>Preço unitário</t>
  </si>
  <si>
    <t>Preço total</t>
  </si>
  <si>
    <t>R$ (Real)</t>
  </si>
  <si>
    <t xml:space="preserve">Planilha de Orçamento </t>
  </si>
  <si>
    <t>m²</t>
  </si>
  <si>
    <t>m³</t>
  </si>
  <si>
    <t>m</t>
  </si>
  <si>
    <t>kg</t>
  </si>
  <si>
    <t>SERVIÇOS PRELIMINARES</t>
  </si>
  <si>
    <t>04.004.000001.SER</t>
  </si>
  <si>
    <t>04.009.000008.SER</t>
  </si>
  <si>
    <t>Broca de concreto armado, controle tipo "C", brita 1 e 2, fck=15 MPa, Ø 25 cm</t>
  </si>
  <si>
    <t>02.005.000049.SER</t>
  </si>
  <si>
    <t>Escavação manual de vala em solo de 1ª categoria profundidade até 2 m</t>
  </si>
  <si>
    <t>04.012.000004.SER</t>
  </si>
  <si>
    <t>Lastro de brita 3 e 4 apiloado com soquete manual para regularização</t>
  </si>
  <si>
    <t>04.002.000016.SER</t>
  </si>
  <si>
    <t>Concreto estrutural dosado em central, fck 25 MPa, abatimento 8±1 cm</t>
  </si>
  <si>
    <t>04.001.000003.SER</t>
  </si>
  <si>
    <t>Armadura de aço CA-50 para estruturas de concreto armado, Ø até 12,5 mm, corte, dobra e montagem</t>
  </si>
  <si>
    <t>04.001.000005.SER</t>
  </si>
  <si>
    <t>Armadura de aço CA-60 para estruturas de concreto armado, Ø até 5,00 mm, corte, dobra e montagem</t>
  </si>
  <si>
    <t>02.005.000007.SER</t>
  </si>
  <si>
    <t>Reaterro e compactação manual de vala por apiloamento com soquete</t>
  </si>
  <si>
    <t>04.009.000003.SER</t>
  </si>
  <si>
    <t>Alvenaria de embasamento com tijolo comum, empregando argamassa mista de cimento, cal hidratada e areia sem peneirar, traço 1:2:8</t>
  </si>
  <si>
    <t>10.001.000002.SER</t>
  </si>
  <si>
    <t>Impermeabilização de alvenaria de embasamento com argamassa de cimento e areia traço 1:3, com aditivo impermeabilizante, e=2 cm</t>
  </si>
  <si>
    <t xml:space="preserve">05.007.000002.SER
</t>
  </si>
  <si>
    <t>Laje pré-fabricada comum para forro, intereixo 38 cm, espessura da laje 12 cm, capeamento 4 cm, elemento de enchimento 8 cm</t>
  </si>
  <si>
    <t>ALVENARIA</t>
  </si>
  <si>
    <t>12.003.000031.SER</t>
  </si>
  <si>
    <t>Janela de alumínio 1,00 x 1,50 m, de correr, com três folhas, com vidro liso</t>
  </si>
  <si>
    <t>un.</t>
  </si>
  <si>
    <t>12.003.000025.SER</t>
  </si>
  <si>
    <t>Janela de alumínio 1,00 x 1,20 m, de correr, com duas folhas, com vidro liso</t>
  </si>
  <si>
    <t>12.003.000022.SER</t>
  </si>
  <si>
    <t>Janela de alumínio 0,60 x 0,60 m, basculante (vitrô) com uma seção, com vidro canelado</t>
  </si>
  <si>
    <t>12.004.000027.SER</t>
  </si>
  <si>
    <t>Porta de madeira 0,70 x 2,10 m, interna, com batente, guarnição e ferragem</t>
  </si>
  <si>
    <t>09.003.000025.SER</t>
  </si>
  <si>
    <t>Estrutura de madeira para telha cerâmica ou de concreto, vão de 3 a 7 m</t>
  </si>
  <si>
    <t>09.005.000001.SER</t>
  </si>
  <si>
    <t>Cobertura com telha cerâmica tipo francesa</t>
  </si>
  <si>
    <t>INSTALAÇÕES HIDRÁULICAS</t>
  </si>
  <si>
    <t>13.005.000001.SER</t>
  </si>
  <si>
    <t>Reservatório d'água cilíndrico de fibra de vidro capacidade 500 litros</t>
  </si>
  <si>
    <t>13.004.000016.SER</t>
  </si>
  <si>
    <t>Registro de gaveta com canopla Ø 25 mm (1")</t>
  </si>
  <si>
    <t>13.004.000033.SER</t>
  </si>
  <si>
    <t>Registro de pressão com canopla Ø 25 mm (1")</t>
  </si>
  <si>
    <t>13.009.000001.SER</t>
  </si>
  <si>
    <t>Válvula de descarga metálica com registro acoplado e canopla, Ø 32 mm (1 1/4") ou 40 mm (1 1/2")</t>
  </si>
  <si>
    <t>13.008.000091.SER</t>
  </si>
  <si>
    <t>Tubo de PVC soldável, com conexões Ø 25 mm</t>
  </si>
  <si>
    <t>13.008.000093.SER</t>
  </si>
  <si>
    <t>Tubo de PVC soldável, com conexões Ø 40 mm</t>
  </si>
  <si>
    <t>13.008.000094.SER</t>
  </si>
  <si>
    <t>Tubo de PVC soldável, com conexões Ø 50 mm</t>
  </si>
  <si>
    <t>13.008.000096.SER</t>
  </si>
  <si>
    <t>Tubo de PVC soldável, com conexões Ø 75 mm</t>
  </si>
  <si>
    <t>13.008.000098.SER</t>
  </si>
  <si>
    <t>Tubo de PVC soldável, com conexões Ø 100 mm</t>
  </si>
  <si>
    <t>14.001.000005.SER</t>
  </si>
  <si>
    <t>Caixa de gordura de polietileno, Ø 50 x 100 mm</t>
  </si>
  <si>
    <t>14.001.000006.SER</t>
  </si>
  <si>
    <t>Caixa de inspeção de polietileno, Ø 100 mm </t>
  </si>
  <si>
    <t>14.001.000009.SER</t>
  </si>
  <si>
    <t>Caixa sifonada de PVC com grelha branca, 100 x 100 x 50 mm</t>
  </si>
  <si>
    <t>14.001.000026.SER</t>
  </si>
  <si>
    <t>Ralo de PVC rígido seco, 100 x 50 x 40 mm</t>
  </si>
  <si>
    <t>09.001.000011.SER</t>
  </si>
  <si>
    <t>Calha de chapa galvanizada nº 24 desenvolvimento 25 cm</t>
  </si>
  <si>
    <t>09.001.000025.SER</t>
  </si>
  <si>
    <t>Rufo de chapa de aço galvanizado nº 24 desenvolvimento 25 cm</t>
  </si>
  <si>
    <t>14.001.000018.SER</t>
  </si>
  <si>
    <t>Grelha hemisférica de ferro fundido Ø 100 mm (4")</t>
  </si>
  <si>
    <t>26.001.000004.SER</t>
  </si>
  <si>
    <t>Bacia sanitária de louça, com tampa e acessórios</t>
  </si>
  <si>
    <t>26.010.000013.SER</t>
  </si>
  <si>
    <t>Lavatório de louça de embutir (cuba), com torneira de pressão e acessórios</t>
  </si>
  <si>
    <t>26.018.000017.SER</t>
  </si>
  <si>
    <t>Saboneteira de louça 7,5 x 15 cm</t>
  </si>
  <si>
    <t>26.015.000014.SER</t>
  </si>
  <si>
    <t>Porta-papel de louça branca ou em cores</t>
  </si>
  <si>
    <t>26.013.000001.SER</t>
  </si>
  <si>
    <t>Pia de cozinha de aço inoxidável, cuba dupla, 2,00 x 0,54 m</t>
  </si>
  <si>
    <t>26.016.000015.SER</t>
  </si>
  <si>
    <t>Porta-toalha de louça branca ou em cores</t>
  </si>
  <si>
    <t>26.019.000004.SER</t>
  </si>
  <si>
    <t>Tanque de louça com cuba dupla</t>
  </si>
  <si>
    <t>26.020.000019.SER</t>
  </si>
  <si>
    <t>Torneira de pressão metálica para pia</t>
  </si>
  <si>
    <t>26.020.000020.SER</t>
  </si>
  <si>
    <t>Torneira de pressão metálica para uso geral</t>
  </si>
  <si>
    <t>INSTALAÇÕES ELÉTRICAS</t>
  </si>
  <si>
    <t>16.001.000009.SER</t>
  </si>
  <si>
    <t>Entrada de energia em poste particular da edificação com potência instalada de 10 a 15 KW</t>
  </si>
  <si>
    <t>16.009.000007.SER</t>
  </si>
  <si>
    <t>Quadro de distribuição de luz em PVC de embutir, até 8 divisões modulares, dimensões externas 160 x 240 x 89 mm</t>
  </si>
  <si>
    <t>16.007.000011.SER</t>
  </si>
  <si>
    <t>Interruptor, uma tecla simples 10 A - 250 V</t>
  </si>
  <si>
    <t>16.007.000009.SER</t>
  </si>
  <si>
    <t>Interruptor, uma tecla dupla bipolar simples 10 A - 250 V</t>
  </si>
  <si>
    <t>16.008.000021.SER</t>
  </si>
  <si>
    <t>Pendente ou plafonier com globo leitoso e lâmpada de 100 W</t>
  </si>
  <si>
    <t>16.008.000013.SER</t>
  </si>
  <si>
    <t>Luminária fluorescente completa comercial com 2 lâmpada de 40 W, tipo calha de sobrepor</t>
  </si>
  <si>
    <t>16.007.000022.SER</t>
  </si>
  <si>
    <t>Tomada universal dois pólos 10 A - 250 V</t>
  </si>
  <si>
    <t>16.007.000021.SER</t>
  </si>
  <si>
    <t>Tomada dois pólos mais terra 20 A - 250 V</t>
  </si>
  <si>
    <t>16.011.000059.SER</t>
  </si>
  <si>
    <t>Eletroduto de PVC flexível corrugado Ø 25 mm 3/4" </t>
  </si>
  <si>
    <t>16.011.000060.SER</t>
  </si>
  <si>
    <t>Eletroduto de PVC flexível corrugado Ø 32 mm 1" </t>
  </si>
  <si>
    <t>16.006.000108.SER</t>
  </si>
  <si>
    <t>Fio isolado de PVC seção 2,5 mm² - 750 V - 70°C</t>
  </si>
  <si>
    <t>16.006.000109.SER</t>
  </si>
  <si>
    <t>Fio isolado de PVC seção 4 mm² - 750 V - 70°C</t>
  </si>
  <si>
    <t>16.006.000111.SER</t>
  </si>
  <si>
    <t>Fio isolado de PVC seção 10 mm² - 750 V - 70°C</t>
  </si>
  <si>
    <t>REVESTIMENTO</t>
  </si>
  <si>
    <t>04.012.000007.SER</t>
  </si>
  <si>
    <t>Lastro de concreto, incluindo preparo de caixa, e = 5 cm</t>
  </si>
  <si>
    <t>22.014.000006.SER</t>
  </si>
  <si>
    <t>Regularização sarrafeada de base para revestimento de piso com argamassa de cimento e areia peneirada espessura: 3 cm / traço: 1:3</t>
  </si>
  <si>
    <t>22.003.000003.SER</t>
  </si>
  <si>
    <t>Piso cerâmico esmaltado assentado com argamassa pré-fabricada de cimento colante dimensão: 30 x 30 cm</t>
  </si>
  <si>
    <t>22.003.000009.SER</t>
  </si>
  <si>
    <t>Rodapé cerâmico assentado com argamassa pré-fabricada de cimento colante (altura: 8 cm)</t>
  </si>
  <si>
    <t>20.001.000002.SER</t>
  </si>
  <si>
    <t>Chapisco para parede interna ou externa com argamassa de cimento e areia sem peneirar traço 1:3, e=5 mm</t>
  </si>
  <si>
    <t>20.004.000004.SER</t>
  </si>
  <si>
    <t>Reboco para parede interna ou externa, com argamassa de cal hidratada e areia peneirada traço 1:3, e=5 mm</t>
  </si>
  <si>
    <t>23.001.000013.SER</t>
  </si>
  <si>
    <t>Azulejo assentado com argamassa pré-fabricada de cimento colante</t>
  </si>
  <si>
    <t>PINTURA</t>
  </si>
  <si>
    <t>24.003.000007.SER</t>
  </si>
  <si>
    <t>Emassamento de parede interna com massa corrida à base de PVA com duas demãos, para pintura látex</t>
  </si>
  <si>
    <t>24.003.000019.SER</t>
  </si>
  <si>
    <t>24.003.000011.SER</t>
  </si>
  <si>
    <t>Emassamento de parede externa com massa acrílica com duas demãos, para pintura látex</t>
  </si>
  <si>
    <t>24.003.000001.SER</t>
  </si>
  <si>
    <t>SERVIÇOS COMPLEMENTARES</t>
  </si>
  <si>
    <t>32.003.000003.SER</t>
  </si>
  <si>
    <t>Limpeza geral da edificação </t>
  </si>
  <si>
    <t>32.003.000001.SER</t>
  </si>
  <si>
    <t>Carga manual de entulho em caminhão basculante</t>
  </si>
  <si>
    <t xml:space="preserve">Valor total da obra </t>
  </si>
  <si>
    <t xml:space="preserve">Quantidade </t>
  </si>
  <si>
    <t>INFRAESTRUTURA</t>
  </si>
  <si>
    <t>1.1</t>
  </si>
  <si>
    <t>Fundação</t>
  </si>
  <si>
    <t>1.0</t>
  </si>
  <si>
    <t>2.0</t>
  </si>
  <si>
    <t>2.1</t>
  </si>
  <si>
    <t>2.2</t>
  </si>
  <si>
    <t>SUPERESTRUTURA</t>
  </si>
  <si>
    <t>3.0</t>
  </si>
  <si>
    <t>4.0</t>
  </si>
  <si>
    <t>5.0</t>
  </si>
  <si>
    <t>ESQUADRIAS</t>
  </si>
  <si>
    <t>COBERTURA</t>
  </si>
  <si>
    <t>6.0</t>
  </si>
  <si>
    <t>7.0</t>
  </si>
  <si>
    <t>8.0</t>
  </si>
  <si>
    <t>9.0</t>
  </si>
  <si>
    <t>10.0</t>
  </si>
  <si>
    <t>11.0</t>
  </si>
  <si>
    <t>Obra</t>
  </si>
  <si>
    <t>3.1</t>
  </si>
  <si>
    <t>Pilares</t>
  </si>
  <si>
    <t>3.2</t>
  </si>
  <si>
    <t>3.3</t>
  </si>
  <si>
    <t>Laje</t>
  </si>
  <si>
    <t>Água Fria</t>
  </si>
  <si>
    <t>7.1</t>
  </si>
  <si>
    <t>Esgoto</t>
  </si>
  <si>
    <t>Pluvial</t>
  </si>
  <si>
    <t>7.3</t>
  </si>
  <si>
    <t>7.2</t>
  </si>
  <si>
    <t>7.4</t>
  </si>
  <si>
    <t>Paredes Internas</t>
  </si>
  <si>
    <t>9.1</t>
  </si>
  <si>
    <t>Paredes Externas</t>
  </si>
  <si>
    <t>9.2</t>
  </si>
  <si>
    <t>9.3</t>
  </si>
  <si>
    <t>Teto</t>
  </si>
  <si>
    <t>9.4</t>
  </si>
  <si>
    <t>Canteiro e Obras</t>
  </si>
  <si>
    <t>VIDROS</t>
  </si>
  <si>
    <t>12.0</t>
  </si>
  <si>
    <t xml:space="preserve">02.002.000002.SER </t>
  </si>
  <si>
    <t>Demolição de alvenaria de tijolo comum</t>
  </si>
  <si>
    <t xml:space="preserve">02.002.000021.SER </t>
  </si>
  <si>
    <t>Demolição de piso cerâmico inclusive retirada da camada de regularização sobre lastro de concreto com espessura até 3 cm</t>
  </si>
  <si>
    <t>Locação da obra, execução de gabarito</t>
  </si>
  <si>
    <t>Sub total</t>
  </si>
  <si>
    <t xml:space="preserve">32.003.000001.SER </t>
  </si>
  <si>
    <t xml:space="preserve">02.005.000001.SER </t>
  </si>
  <si>
    <t>Regularização de fundo de vala com soquete</t>
  </si>
  <si>
    <t xml:space="preserve">02.005.000008.SER </t>
  </si>
  <si>
    <t>Reaterro manual de vala</t>
  </si>
  <si>
    <t xml:space="preserve">06.001.000053.SER </t>
  </si>
  <si>
    <t>Alvenaria de vedação com blocos cerâmico furados 9 x 19 x 19 cm furos horizontais, espessura da parede 19 cm, juntas de 10 mm com argamassa mista de cal hidratada e areia sem peneirar traço 1:4, com 100 kg de cimento</t>
  </si>
  <si>
    <t xml:space="preserve">27.008.000001.SER </t>
  </si>
  <si>
    <t>Vidro temperado incolor 6 mm colocado em caixilho com gaxeta de neoprene</t>
  </si>
  <si>
    <t>Loucas e Metais</t>
  </si>
  <si>
    <t>Demolição de alvenaria de tijolo comum, sem reaproveitamento</t>
  </si>
  <si>
    <t>Pisos Interno</t>
  </si>
  <si>
    <t xml:space="preserve">02.002.000007.SER </t>
  </si>
  <si>
    <t>Demolição/Remoção de concreto com ferramentas manuais</t>
  </si>
  <si>
    <t>Pintura com tinta látex acrílica em parede externa, com duas demãos, para tetos</t>
  </si>
  <si>
    <t>Pintura com tinta látex PVA em parede interna, com duas demãos, para tetos</t>
  </si>
  <si>
    <t xml:space="preserve">26.004.000003.SER </t>
  </si>
  <si>
    <t>Barra de apoio para portadores de necessidades especiais, largura 90 cm</t>
  </si>
  <si>
    <t xml:space="preserve">24.002.000003.SER </t>
  </si>
  <si>
    <t>Pintura com tinta óleo em esquadria de ferro com duas demãos</t>
  </si>
  <si>
    <t>Pisos Externo</t>
  </si>
  <si>
    <t>9.5</t>
  </si>
  <si>
    <t xml:space="preserve">22.004.000003.SER </t>
  </si>
  <si>
    <t>Piso cimentado com argamassa de cimento e areia sem peneirar, traço 1:4, e = 1,5 cm - com mão de obra empreitada</t>
  </si>
  <si>
    <t xml:space="preserve">06.001.000065.SER </t>
  </si>
  <si>
    <t>Alvenaria de vedação com tijolo cerâmico laminados 5,5 x 11 x 23,5 cm, espessura da parede 11 cm, juntas de 10 mm com argamassa mista de cimento, cal hidratada e areia sem peneirar traço 1:1:6</t>
  </si>
  <si>
    <t>Item</t>
  </si>
  <si>
    <t>Serviço</t>
  </si>
  <si>
    <t>Valor</t>
  </si>
  <si>
    <t>Parcela - 01</t>
  </si>
  <si>
    <t>Parcela - 02</t>
  </si>
  <si>
    <t>Parcela - 03</t>
  </si>
  <si>
    <t>Parcela - 04</t>
  </si>
  <si>
    <t>Parcela - 05</t>
  </si>
  <si>
    <t>R$</t>
  </si>
  <si>
    <t>%</t>
  </si>
  <si>
    <t>Sp*</t>
  </si>
  <si>
    <t>Ac*</t>
  </si>
  <si>
    <t>13.0</t>
  </si>
  <si>
    <t>Parcela - 06</t>
  </si>
  <si>
    <t>Totais</t>
  </si>
  <si>
    <t>* Sp = Simples, Ac = Acumulado</t>
  </si>
  <si>
    <t>Ao assinarmos a atual proposta, comprovamos ciência e declaramos que:</t>
  </si>
  <si>
    <t>•</t>
  </si>
  <si>
    <t>Qualquer alterações no projeto analisado deve se alertar o orçamentista;</t>
  </si>
  <si>
    <t>CRONOGRAMA FÍSICO-FINANCEIRO</t>
  </si>
  <si>
    <t>Viga Baldrame / Blocos</t>
  </si>
  <si>
    <t>Cinta</t>
  </si>
  <si>
    <t xml:space="preserve">10.001.000001.SER </t>
  </si>
  <si>
    <t>Impermeabilização de alicerce com tinta betuminosa em parede de 1 1/2 tijolo</t>
  </si>
  <si>
    <t>SINAPI - 74209/001 - Placa de Obra em chapa de aço galvanizado</t>
  </si>
  <si>
    <t xml:space="preserve">05.006.000003.SER </t>
  </si>
  <si>
    <t>Forma de madeira para estruturas em curva, com tábuas, sarrafos e chapas de compensado naval e=6 mm, 5 aproveitamentos</t>
  </si>
  <si>
    <t>SINAPI - 88487 - Aplicação manual de pintura com tinta latex PVA em paredes, duas demaos. AF_06/2014 /M2</t>
  </si>
  <si>
    <t>SINAPI - 88489 - Aplicação manual de pintura com tinta latex acrilia em paredes, duas demaos. AF_06/2014 /M2</t>
  </si>
  <si>
    <t>0101000114</t>
  </si>
  <si>
    <t>0101000117</t>
  </si>
  <si>
    <t>0101000210</t>
  </si>
  <si>
    <t>SINAPI - 73847/001 - ALUGUEL CONTAINER/ESCRIT INCL INST ELET LARG=2,20 COMP=6,20M ALT=2,50M CHAPA ACO C/NERV TRAPEZ FORRO C/ISOL TERMO/ACUSTICO CHASSIS REFORC PISO COMPENS NAVAL EXC TRANSP/CARGA/DESCARGA /MES</t>
  </si>
  <si>
    <t>mês</t>
  </si>
  <si>
    <t>Intalação provisória de água e esgoto/UN</t>
  </si>
  <si>
    <t>Instalação provisória de luz(padrao montado) /UN</t>
  </si>
  <si>
    <t>Alvenaria de Elevação com tijolo furado (11,50X19X19)CM, 1/2 VEZ (ESPESSURA DE 11,50CM), assentada com argamassa mista de cimento, CAL HIDRATADA E AREIA SEM PENEIRAR, NO TRACO 1:2:8 /M2</t>
  </si>
  <si>
    <t>Construção</t>
  </si>
  <si>
    <t>A construção deverá seguir as condições do projeto;</t>
  </si>
  <si>
    <t>O não atendimento das condições do projeto analisado provocará o desenquadramento do orçamento;</t>
  </si>
  <si>
    <t>Município de Anaurilândia - MS</t>
  </si>
  <si>
    <t>Rua Fundadores, Quadra 92 - Centro -  Anaurilândia/MS</t>
  </si>
  <si>
    <t>2001004046</t>
  </si>
  <si>
    <t>Portao metálico, aço galvanizado com dobradiça reforçadas  - 2 Folhas - para veiculos, INCLUSIVE 2 BROCAS DE 25CM (0,80M), PINTURA EM FUNDO ANTICORROSIVO (2 DEMAOS) E ESMALTE EM 2 DEMAOS - ANEXO A-060 (S.C.) /M2</t>
  </si>
  <si>
    <t>Data</t>
  </si>
  <si>
    <t xml:space="preserve">Muro do Almoxarifado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</si>
</sst>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"/>
    <numFmt numFmtId="165" formatCode="0.0"/>
    <numFmt numFmtId="166" formatCode="&quot;R$&quot;\ #,##0.00"/>
  </numFmts>
  <fonts count="19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26"/>
        <bgColor indexed="64"/>
      </patternFill>
    </fill>
    <fill>
      <patternFill patternType="lightDown"/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1" fillId="5" borderId="0"/>
    <xf numFmtId="44" fontId="4" fillId="0" borderId="0" applyFont="0" applyFill="0" applyBorder="0" applyAlignment="0" applyProtection="0"/>
    <xf numFmtId="0" fontId="11" fillId="0" borderId="0"/>
  </cellStyleXfs>
  <cellXfs count="249">
    <xf numFmtId="0" fontId="0" fillId="0" borderId="0" xfId="0"/>
    <xf numFmtId="4" fontId="0" fillId="0" borderId="0" xfId="0" applyNumberFormat="1"/>
    <xf numFmtId="4" fontId="0" fillId="0" borderId="0" xfId="0" applyNumberFormat="1" applyAlignment="1">
      <alignment horizontal="right"/>
    </xf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Fill="1"/>
    <xf numFmtId="0" fontId="0" fillId="0" borderId="0" xfId="0"/>
    <xf numFmtId="0" fontId="0" fillId="0" borderId="0" xfId="0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0" xfId="2" applyNumberFormat="1" applyFont="1" applyAlignment="1">
      <alignment horizontal="right" vertical="center"/>
    </xf>
    <xf numFmtId="0" fontId="0" fillId="0" borderId="0" xfId="0" applyBorder="1" applyAlignment="1">
      <alignment horizontal="left"/>
    </xf>
    <xf numFmtId="0" fontId="0" fillId="0" borderId="0" xfId="0" applyBorder="1"/>
    <xf numFmtId="4" fontId="0" fillId="0" borderId="0" xfId="0" applyNumberFormat="1" applyBorder="1" applyAlignment="1">
      <alignment horizontal="right"/>
    </xf>
    <xf numFmtId="4" fontId="0" fillId="0" borderId="0" xfId="0" applyNumberFormat="1" applyBorder="1"/>
    <xf numFmtId="10" fontId="0" fillId="0" borderId="0" xfId="2" applyNumberFormat="1" applyFont="1" applyBorder="1" applyAlignment="1">
      <alignment horizontal="right" vertical="center"/>
    </xf>
    <xf numFmtId="0" fontId="3" fillId="0" borderId="0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4" fontId="5" fillId="2" borderId="1" xfId="0" applyNumberFormat="1" applyFont="1" applyFill="1" applyBorder="1" applyAlignment="1">
      <alignment horizontal="center"/>
    </xf>
    <xf numFmtId="10" fontId="6" fillId="0" borderId="0" xfId="2" applyNumberFormat="1" applyFont="1" applyAlignment="1">
      <alignment horizontal="right" vertical="center"/>
    </xf>
    <xf numFmtId="164" fontId="8" fillId="3" borderId="1" xfId="0" applyNumberFormat="1" applyFont="1" applyFill="1" applyBorder="1" applyAlignment="1">
      <alignment horizontal="center" vertical="center"/>
    </xf>
    <xf numFmtId="10" fontId="6" fillId="0" borderId="0" xfId="2" applyNumberFormat="1" applyFont="1" applyFill="1" applyAlignment="1">
      <alignment horizontal="right" vertical="center"/>
    </xf>
    <xf numFmtId="4" fontId="5" fillId="0" borderId="0" xfId="0" applyNumberFormat="1" applyFont="1" applyFill="1" applyBorder="1"/>
    <xf numFmtId="0" fontId="8" fillId="4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/>
    <xf numFmtId="4" fontId="7" fillId="0" borderId="0" xfId="0" applyNumberFormat="1" applyFont="1" applyFill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4" fontId="6" fillId="0" borderId="1" xfId="0" applyNumberFormat="1" applyFont="1" applyBorder="1"/>
    <xf numFmtId="2" fontId="6" fillId="0" borderId="1" xfId="0" applyNumberFormat="1" applyFont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Fill="1" applyBorder="1" applyAlignment="1">
      <alignment horizontal="center"/>
    </xf>
    <xf numFmtId="4" fontId="6" fillId="0" borderId="6" xfId="0" applyNumberFormat="1" applyFont="1" applyBorder="1" applyAlignment="1">
      <alignment horizontal="right"/>
    </xf>
    <xf numFmtId="0" fontId="6" fillId="0" borderId="0" xfId="0" applyFont="1"/>
    <xf numFmtId="2" fontId="6" fillId="0" borderId="1" xfId="0" applyNumberFormat="1" applyFont="1" applyFill="1" applyBorder="1" applyAlignment="1">
      <alignment horizontal="right" vertical="center"/>
    </xf>
    <xf numFmtId="0" fontId="8" fillId="4" borderId="2" xfId="0" applyFont="1" applyFill="1" applyBorder="1" applyAlignment="1">
      <alignment horizontal="left"/>
    </xf>
    <xf numFmtId="0" fontId="8" fillId="4" borderId="6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 vertical="top" wrapText="1"/>
    </xf>
    <xf numFmtId="0" fontId="8" fillId="3" borderId="6" xfId="0" applyFont="1" applyFill="1" applyBorder="1" applyAlignment="1"/>
    <xf numFmtId="0" fontId="8" fillId="3" borderId="3" xfId="0" applyFont="1" applyFill="1" applyBorder="1" applyAlignment="1"/>
    <xf numFmtId="4" fontId="8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right"/>
    </xf>
    <xf numFmtId="4" fontId="6" fillId="0" borderId="0" xfId="0" applyNumberFormat="1" applyFont="1"/>
    <xf numFmtId="9" fontId="6" fillId="0" borderId="1" xfId="0" applyNumberFormat="1" applyFont="1" applyBorder="1" applyAlignment="1">
      <alignment horizontal="left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/>
    </xf>
    <xf numFmtId="10" fontId="6" fillId="0" borderId="0" xfId="0" applyNumberFormat="1" applyFont="1" applyBorder="1" applyAlignment="1">
      <alignment horizontal="center" vertical="center"/>
    </xf>
    <xf numFmtId="0" fontId="6" fillId="0" borderId="0" xfId="0" applyFont="1" applyBorder="1"/>
    <xf numFmtId="0" fontId="10" fillId="0" borderId="0" xfId="0" applyFont="1"/>
    <xf numFmtId="0" fontId="10" fillId="0" borderId="0" xfId="0" applyFont="1" applyFill="1"/>
    <xf numFmtId="0" fontId="10" fillId="0" borderId="0" xfId="0" applyFont="1" applyFill="1" applyBorder="1"/>
    <xf numFmtId="0" fontId="6" fillId="0" borderId="0" xfId="0" applyFont="1" applyAlignment="1">
      <alignment horizontal="center"/>
    </xf>
    <xf numFmtId="0" fontId="6" fillId="0" borderId="10" xfId="0" applyFont="1" applyBorder="1" applyAlignment="1">
      <alignment horizontal="center"/>
    </xf>
    <xf numFmtId="10" fontId="6" fillId="0" borderId="1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166" fontId="6" fillId="0" borderId="0" xfId="1" applyNumberFormat="1" applyFont="1" applyBorder="1" applyAlignment="1">
      <alignment horizontal="center" vertical="center"/>
    </xf>
    <xf numFmtId="166" fontId="6" fillId="0" borderId="0" xfId="4" applyNumberFormat="1" applyFont="1" applyBorder="1"/>
    <xf numFmtId="2" fontId="6" fillId="0" borderId="0" xfId="0" applyNumberFormat="1" applyFont="1" applyBorder="1"/>
    <xf numFmtId="165" fontId="13" fillId="0" borderId="0" xfId="3" applyNumberFormat="1" applyFont="1" applyFill="1" applyBorder="1" applyAlignment="1" applyProtection="1">
      <alignment horizontal="center" vertical="center"/>
    </xf>
    <xf numFmtId="165" fontId="12" fillId="0" borderId="0" xfId="3" applyNumberFormat="1" applyFont="1" applyFill="1" applyBorder="1" applyAlignment="1" applyProtection="1">
      <alignment horizontal="center" vertical="center"/>
    </xf>
    <xf numFmtId="0" fontId="6" fillId="0" borderId="0" xfId="0" applyFont="1" applyBorder="1" applyAlignment="1"/>
    <xf numFmtId="0" fontId="12" fillId="0" borderId="0" xfId="3" applyNumberFormat="1" applyFont="1" applyFill="1" applyBorder="1" applyAlignment="1" applyProtection="1">
      <alignment horizontal="left" vertical="center"/>
    </xf>
    <xf numFmtId="0" fontId="12" fillId="0" borderId="0" xfId="3" applyFont="1" applyFill="1" applyProtection="1"/>
    <xf numFmtId="0" fontId="12" fillId="0" borderId="0" xfId="3" applyFont="1" applyFill="1" applyAlignment="1" applyProtection="1">
      <alignment horizontal="right"/>
    </xf>
    <xf numFmtId="0" fontId="6" fillId="3" borderId="18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/>
    </xf>
    <xf numFmtId="4" fontId="6" fillId="0" borderId="19" xfId="0" applyNumberFormat="1" applyFont="1" applyBorder="1" applyAlignment="1">
      <alignment horizontal="center"/>
    </xf>
    <xf numFmtId="0" fontId="6" fillId="3" borderId="22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4" fontId="6" fillId="0" borderId="18" xfId="0" applyNumberFormat="1" applyFont="1" applyBorder="1" applyAlignment="1">
      <alignment horizontal="right" vertical="center"/>
    </xf>
    <xf numFmtId="2" fontId="6" fillId="0" borderId="18" xfId="0" applyNumberFormat="1" applyFont="1" applyBorder="1" applyAlignment="1">
      <alignment horizontal="center" vertical="center"/>
    </xf>
    <xf numFmtId="2" fontId="6" fillId="7" borderId="18" xfId="0" applyNumberFormat="1" applyFont="1" applyFill="1" applyBorder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4" fontId="6" fillId="0" borderId="19" xfId="0" applyNumberFormat="1" applyFont="1" applyBorder="1" applyAlignment="1">
      <alignment horizontal="right" vertical="center"/>
    </xf>
    <xf numFmtId="2" fontId="6" fillId="0" borderId="19" xfId="0" applyNumberFormat="1" applyFont="1" applyBorder="1" applyAlignment="1">
      <alignment horizontal="center" vertical="center"/>
    </xf>
    <xf numFmtId="2" fontId="6" fillId="7" borderId="19" xfId="0" applyNumberFormat="1" applyFont="1" applyFill="1" applyBorder="1" applyAlignment="1">
      <alignment horizontal="center" vertical="center"/>
    </xf>
    <xf numFmtId="4" fontId="6" fillId="0" borderId="3" xfId="0" applyNumberFormat="1" applyFont="1" applyFill="1" applyBorder="1"/>
    <xf numFmtId="4" fontId="6" fillId="0" borderId="1" xfId="0" applyNumberFormat="1" applyFont="1" applyBorder="1" applyAlignment="1">
      <alignment horizontal="right"/>
    </xf>
    <xf numFmtId="2" fontId="6" fillId="0" borderId="18" xfId="0" applyNumberFormat="1" applyFont="1" applyFill="1" applyBorder="1" applyAlignment="1">
      <alignment horizontal="center" vertical="center"/>
    </xf>
    <xf numFmtId="10" fontId="6" fillId="0" borderId="0" xfId="0" applyNumberFormat="1" applyFont="1"/>
    <xf numFmtId="166" fontId="6" fillId="0" borderId="0" xfId="0" applyNumberFormat="1" applyFont="1"/>
    <xf numFmtId="4" fontId="6" fillId="0" borderId="18" xfId="0" applyNumberFormat="1" applyFont="1" applyFill="1" applyBorder="1" applyAlignment="1">
      <alignment horizontal="right"/>
    </xf>
    <xf numFmtId="4" fontId="6" fillId="0" borderId="18" xfId="0" applyNumberFormat="1" applyFont="1" applyFill="1" applyBorder="1"/>
    <xf numFmtId="0" fontId="6" fillId="0" borderId="18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/>
    </xf>
    <xf numFmtId="0" fontId="6" fillId="0" borderId="18" xfId="0" applyNumberFormat="1" applyFont="1" applyBorder="1" applyAlignment="1">
      <alignment horizontal="center" vertical="center"/>
    </xf>
    <xf numFmtId="4" fontId="6" fillId="0" borderId="24" xfId="0" applyNumberFormat="1" applyFont="1" applyFill="1" applyBorder="1" applyAlignment="1">
      <alignment horizontal="right"/>
    </xf>
    <xf numFmtId="0" fontId="8" fillId="4" borderId="18" xfId="0" applyFont="1" applyFill="1" applyBorder="1" applyAlignment="1">
      <alignment horizontal="center" vertical="center"/>
    </xf>
    <xf numFmtId="1" fontId="6" fillId="0" borderId="18" xfId="0" applyNumberFormat="1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top" wrapText="1"/>
    </xf>
    <xf numFmtId="4" fontId="6" fillId="0" borderId="18" xfId="0" applyNumberFormat="1" applyFont="1" applyBorder="1" applyAlignment="1">
      <alignment horizontal="right"/>
    </xf>
    <xf numFmtId="0" fontId="6" fillId="0" borderId="18" xfId="0" applyFont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top" wrapText="1"/>
    </xf>
    <xf numFmtId="0" fontId="6" fillId="0" borderId="18" xfId="0" applyFont="1" applyBorder="1" applyAlignment="1">
      <alignment horizontal="center"/>
    </xf>
    <xf numFmtId="4" fontId="6" fillId="0" borderId="18" xfId="0" applyNumberFormat="1" applyFont="1" applyBorder="1"/>
    <xf numFmtId="0" fontId="6" fillId="0" borderId="18" xfId="0" applyNumberFormat="1" applyFont="1" applyFill="1" applyBorder="1" applyAlignment="1">
      <alignment horizontal="center" vertical="top"/>
    </xf>
    <xf numFmtId="2" fontId="6" fillId="7" borderId="22" xfId="0" applyNumberFormat="1" applyFont="1" applyFill="1" applyBorder="1" applyAlignment="1">
      <alignment horizontal="center" vertical="center"/>
    </xf>
    <xf numFmtId="2" fontId="6" fillId="7" borderId="23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2" fontId="10" fillId="6" borderId="18" xfId="3" applyNumberFormat="1" applyFont="1" applyFill="1" applyBorder="1" applyAlignment="1" applyProtection="1">
      <alignment horizontal="center" vertical="center"/>
    </xf>
    <xf numFmtId="2" fontId="10" fillId="0" borderId="18" xfId="3" applyNumberFormat="1" applyFont="1" applyFill="1" applyBorder="1" applyAlignment="1" applyProtection="1">
      <alignment horizontal="center" vertical="center"/>
    </xf>
    <xf numFmtId="2" fontId="10" fillId="0" borderId="19" xfId="3" applyNumberFormat="1" applyFont="1" applyFill="1" applyBorder="1" applyAlignment="1" applyProtection="1">
      <alignment horizontal="center" vertical="center"/>
    </xf>
    <xf numFmtId="2" fontId="10" fillId="6" borderId="19" xfId="3" applyNumberFormat="1" applyFont="1" applyFill="1" applyBorder="1" applyAlignment="1" applyProtection="1">
      <alignment horizontal="center" vertical="center"/>
    </xf>
    <xf numFmtId="0" fontId="13" fillId="0" borderId="0" xfId="3" applyFont="1" applyFill="1" applyAlignment="1" applyProtection="1">
      <alignment horizontal="right"/>
    </xf>
    <xf numFmtId="4" fontId="3" fillId="0" borderId="0" xfId="0" applyNumberFormat="1" applyFont="1" applyFill="1"/>
    <xf numFmtId="4" fontId="3" fillId="0" borderId="0" xfId="0" applyNumberFormat="1" applyFont="1" applyFill="1" applyBorder="1"/>
    <xf numFmtId="0" fontId="6" fillId="0" borderId="0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17" fillId="0" borderId="0" xfId="3" applyFont="1" applyFill="1" applyAlignment="1" applyProtection="1">
      <alignment vertical="center"/>
    </xf>
    <xf numFmtId="0" fontId="12" fillId="0" borderId="0" xfId="3" applyFont="1" applyFill="1" applyAlignment="1" applyProtection="1">
      <alignment horizontal="left"/>
    </xf>
    <xf numFmtId="0" fontId="6" fillId="0" borderId="18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8" fillId="0" borderId="0" xfId="0" applyFont="1" applyBorder="1" applyAlignment="1"/>
    <xf numFmtId="0" fontId="14" fillId="0" borderId="0" xfId="3" applyFont="1" applyFill="1" applyBorder="1" applyAlignment="1" applyProtection="1"/>
    <xf numFmtId="0" fontId="18" fillId="0" borderId="0" xfId="0" applyFont="1" applyBorder="1" applyAlignment="1"/>
    <xf numFmtId="0" fontId="17" fillId="0" borderId="0" xfId="5" applyFont="1" applyFill="1" applyBorder="1" applyAlignment="1" applyProtection="1">
      <alignment vertical="center"/>
    </xf>
    <xf numFmtId="0" fontId="14" fillId="0" borderId="0" xfId="3" applyFont="1" applyFill="1" applyBorder="1" applyAlignment="1" applyProtection="1">
      <alignment vertical="center"/>
    </xf>
    <xf numFmtId="0" fontId="6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right" vertical="center"/>
    </xf>
    <xf numFmtId="4" fontId="0" fillId="0" borderId="0" xfId="0" applyNumberFormat="1" applyBorder="1" applyAlignment="1">
      <alignment vertical="center"/>
    </xf>
    <xf numFmtId="0" fontId="6" fillId="0" borderId="18" xfId="0" applyNumberFormat="1" applyFont="1" applyFill="1" applyBorder="1" applyAlignment="1">
      <alignment horizontal="center" vertical="center"/>
    </xf>
    <xf numFmtId="0" fontId="6" fillId="0" borderId="2" xfId="0" applyFont="1" applyBorder="1" applyAlignment="1"/>
    <xf numFmtId="166" fontId="6" fillId="0" borderId="0" xfId="1" applyNumberFormat="1" applyFont="1" applyBorder="1" applyAlignment="1">
      <alignment vertical="center"/>
    </xf>
    <xf numFmtId="0" fontId="17" fillId="0" borderId="0" xfId="5" applyFont="1" applyFill="1" applyBorder="1" applyAlignment="1" applyProtection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17" fillId="0" borderId="0" xfId="3" applyFont="1" applyFill="1" applyBorder="1" applyAlignment="1" applyProtection="1">
      <alignment vertical="center"/>
    </xf>
    <xf numFmtId="0" fontId="13" fillId="0" borderId="0" xfId="3" applyFont="1" applyFill="1" applyBorder="1" applyAlignment="1" applyProtection="1">
      <alignment horizontal="right" vertical="center"/>
    </xf>
    <xf numFmtId="0" fontId="13" fillId="0" borderId="0" xfId="3" applyFont="1" applyFill="1" applyBorder="1" applyAlignment="1" applyProtection="1">
      <alignment horizontal="right"/>
    </xf>
    <xf numFmtId="0" fontId="16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8" fillId="4" borderId="7" xfId="0" applyFont="1" applyFill="1" applyBorder="1" applyAlignment="1">
      <alignment horizontal="left"/>
    </xf>
    <xf numFmtId="0" fontId="8" fillId="4" borderId="9" xfId="0" applyFont="1" applyFill="1" applyBorder="1" applyAlignment="1">
      <alignment horizontal="left"/>
    </xf>
    <xf numFmtId="0" fontId="8" fillId="4" borderId="8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4" fontId="6" fillId="0" borderId="1" xfId="0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left"/>
    </xf>
    <xf numFmtId="4" fontId="6" fillId="0" borderId="1" xfId="0" applyNumberFormat="1" applyFont="1" applyBorder="1" applyAlignment="1">
      <alignment horizontal="right"/>
    </xf>
    <xf numFmtId="4" fontId="6" fillId="0" borderId="2" xfId="0" applyNumberFormat="1" applyFont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0" fontId="8" fillId="4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6" fillId="0" borderId="5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3" borderId="7" xfId="0" applyFont="1" applyFill="1" applyBorder="1" applyAlignment="1">
      <alignment horizontal="left"/>
    </xf>
    <xf numFmtId="0" fontId="8" fillId="3" borderId="9" xfId="0" applyFont="1" applyFill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14" fillId="0" borderId="0" xfId="3" applyFont="1" applyFill="1" applyBorder="1" applyAlignment="1" applyProtection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7" fillId="0" borderId="0" xfId="3" applyFont="1" applyFill="1" applyBorder="1" applyAlignment="1" applyProtection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2" fontId="6" fillId="0" borderId="1" xfId="0" applyNumberFormat="1" applyFont="1" applyFill="1" applyBorder="1" applyAlignment="1">
      <alignment horizontal="right"/>
    </xf>
    <xf numFmtId="0" fontId="8" fillId="4" borderId="2" xfId="0" applyFont="1" applyFill="1" applyBorder="1" applyAlignment="1">
      <alignment horizontal="left"/>
    </xf>
    <xf numFmtId="0" fontId="8" fillId="4" borderId="6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left"/>
    </xf>
    <xf numFmtId="4" fontId="6" fillId="0" borderId="7" xfId="0" applyNumberFormat="1" applyFont="1" applyBorder="1" applyAlignment="1">
      <alignment horizontal="right"/>
    </xf>
    <xf numFmtId="4" fontId="6" fillId="0" borderId="8" xfId="0" applyNumberFormat="1" applyFont="1" applyBorder="1" applyAlignment="1">
      <alignment horizontal="right"/>
    </xf>
    <xf numFmtId="10" fontId="6" fillId="0" borderId="2" xfId="0" applyNumberFormat="1" applyFont="1" applyBorder="1" applyAlignment="1">
      <alignment horizontal="left"/>
    </xf>
    <xf numFmtId="10" fontId="6" fillId="0" borderId="3" xfId="0" applyNumberFormat="1" applyFont="1" applyBorder="1" applyAlignment="1">
      <alignment horizontal="left"/>
    </xf>
    <xf numFmtId="0" fontId="5" fillId="2" borderId="2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6" fillId="0" borderId="6" xfId="0" applyFont="1" applyBorder="1" applyAlignment="1">
      <alignment horizontal="left"/>
    </xf>
    <xf numFmtId="4" fontId="5" fillId="2" borderId="1" xfId="0" applyNumberFormat="1" applyFont="1" applyFill="1" applyBorder="1" applyAlignment="1">
      <alignment horizontal="center"/>
    </xf>
    <xf numFmtId="2" fontId="6" fillId="0" borderId="18" xfId="0" applyNumberFormat="1" applyFont="1" applyFill="1" applyBorder="1" applyAlignment="1"/>
    <xf numFmtId="4" fontId="6" fillId="0" borderId="18" xfId="0" applyNumberFormat="1" applyFont="1" applyFill="1" applyBorder="1" applyAlignment="1">
      <alignment horizontal="right"/>
    </xf>
    <xf numFmtId="0" fontId="6" fillId="0" borderId="7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 wrapText="1"/>
    </xf>
    <xf numFmtId="0" fontId="6" fillId="0" borderId="18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left" wrapText="1"/>
    </xf>
    <xf numFmtId="0" fontId="6" fillId="0" borderId="8" xfId="0" applyFont="1" applyFill="1" applyBorder="1" applyAlignment="1">
      <alignment horizontal="left" wrapText="1"/>
    </xf>
    <xf numFmtId="4" fontId="6" fillId="0" borderId="7" xfId="0" applyNumberFormat="1" applyFont="1" applyFill="1" applyBorder="1" applyAlignment="1">
      <alignment horizontal="right"/>
    </xf>
    <xf numFmtId="4" fontId="6" fillId="0" borderId="8" xfId="0" applyNumberFormat="1" applyFont="1" applyFill="1" applyBorder="1" applyAlignment="1">
      <alignment horizontal="right"/>
    </xf>
    <xf numFmtId="0" fontId="8" fillId="4" borderId="18" xfId="0" applyFont="1" applyFill="1" applyBorder="1" applyAlignment="1">
      <alignment horizontal="left"/>
    </xf>
    <xf numFmtId="4" fontId="6" fillId="0" borderId="18" xfId="0" applyNumberFormat="1" applyFont="1" applyBorder="1" applyAlignment="1">
      <alignment horizontal="right"/>
    </xf>
    <xf numFmtId="0" fontId="6" fillId="0" borderId="6" xfId="0" applyFont="1" applyBorder="1" applyAlignment="1">
      <alignment horizontal="center"/>
    </xf>
    <xf numFmtId="14" fontId="6" fillId="0" borderId="7" xfId="0" applyNumberFormat="1" applyFont="1" applyBorder="1" applyAlignment="1">
      <alignment horizontal="center" vertical="center"/>
    </xf>
    <xf numFmtId="0" fontId="17" fillId="0" borderId="0" xfId="5" applyFont="1" applyFill="1" applyBorder="1" applyAlignment="1" applyProtection="1">
      <alignment horizontal="left" vertical="center"/>
    </xf>
    <xf numFmtId="0" fontId="14" fillId="0" borderId="0" xfId="5" applyFont="1" applyFill="1" applyBorder="1" applyAlignment="1" applyProtection="1">
      <alignment horizontal="left" vertical="center"/>
    </xf>
    <xf numFmtId="0" fontId="17" fillId="0" borderId="0" xfId="5" applyFont="1" applyFill="1" applyBorder="1" applyAlignment="1" applyProtection="1">
      <alignment horizontal="left"/>
    </xf>
    <xf numFmtId="0" fontId="17" fillId="0" borderId="0" xfId="3" applyFont="1" applyFill="1" applyAlignment="1" applyProtection="1">
      <alignment horizontal="left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10" fontId="6" fillId="0" borderId="18" xfId="0" applyNumberFormat="1" applyFont="1" applyBorder="1" applyAlignment="1">
      <alignment horizontal="center" vertical="center"/>
    </xf>
    <xf numFmtId="10" fontId="6" fillId="0" borderId="19" xfId="0" applyNumberFormat="1" applyFont="1" applyBorder="1" applyAlignment="1">
      <alignment horizontal="center" vertical="center"/>
    </xf>
    <xf numFmtId="165" fontId="13" fillId="6" borderId="10" xfId="3" applyNumberFormat="1" applyFont="1" applyFill="1" applyBorder="1" applyAlignment="1" applyProtection="1">
      <alignment horizontal="center" vertical="center"/>
    </xf>
    <xf numFmtId="165" fontId="13" fillId="6" borderId="19" xfId="3" applyNumberFormat="1" applyFont="1" applyFill="1" applyBorder="1" applyAlignment="1" applyProtection="1">
      <alignment horizontal="center" vertical="center"/>
    </xf>
    <xf numFmtId="10" fontId="6" fillId="0" borderId="15" xfId="2" applyNumberFormat="1" applyFont="1" applyBorder="1" applyAlignment="1">
      <alignment horizontal="center" vertical="center"/>
    </xf>
    <xf numFmtId="10" fontId="6" fillId="0" borderId="16" xfId="2" applyNumberFormat="1" applyFont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166" fontId="6" fillId="0" borderId="12" xfId="1" applyNumberFormat="1" applyFont="1" applyBorder="1" applyAlignment="1">
      <alignment horizontal="center" vertical="center"/>
    </xf>
    <xf numFmtId="166" fontId="6" fillId="0" borderId="13" xfId="1" applyNumberFormat="1" applyFont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10" fontId="6" fillId="0" borderId="17" xfId="2" applyNumberFormat="1" applyFont="1" applyBorder="1" applyAlignment="1">
      <alignment horizontal="center" vertical="center"/>
    </xf>
    <xf numFmtId="166" fontId="6" fillId="0" borderId="20" xfId="1" applyNumberFormat="1" applyFont="1" applyBorder="1" applyAlignment="1">
      <alignment horizontal="center" vertical="center"/>
    </xf>
    <xf numFmtId="0" fontId="14" fillId="0" borderId="0" xfId="5" applyFont="1" applyFill="1" applyBorder="1" applyAlignment="1" applyProtection="1">
      <alignment horizontal="left"/>
    </xf>
    <xf numFmtId="0" fontId="8" fillId="0" borderId="0" xfId="0" applyFont="1" applyBorder="1" applyAlignment="1">
      <alignment horizontal="center"/>
    </xf>
    <xf numFmtId="0" fontId="14" fillId="0" borderId="0" xfId="3" applyFont="1" applyFill="1" applyBorder="1" applyAlignment="1" applyProtection="1">
      <alignment horizontal="left"/>
    </xf>
    <xf numFmtId="166" fontId="6" fillId="0" borderId="0" xfId="1" applyNumberFormat="1" applyFont="1" applyBorder="1" applyAlignment="1">
      <alignment horizontal="right" vertical="center"/>
    </xf>
    <xf numFmtId="0" fontId="12" fillId="0" borderId="0" xfId="3" applyFont="1" applyFill="1" applyAlignment="1" applyProtection="1">
      <alignment horizontal="left"/>
    </xf>
  </cellXfs>
  <cellStyles count="6">
    <cellStyle name="Moeda" xfId="4" builtinId="4"/>
    <cellStyle name="Normal" xfId="0" builtinId="0"/>
    <cellStyle name="Normal_24DefProposta de construção de unidade isolada- v23" xfId="3"/>
    <cellStyle name="Normal_LAE-OGU" xfId="5"/>
    <cellStyle name="Porcentagem" xfId="2" builtinId="5"/>
    <cellStyle name="Vírgula" xfId="1" builtinId="3"/>
  </cellStyles>
  <dxfs count="10">
    <dxf>
      <font>
        <b val="0"/>
        <condense val="0"/>
        <extend val="0"/>
        <color indexed="9"/>
      </font>
      <fill>
        <patternFill patternType="solid">
          <fgColor indexed="64"/>
          <bgColor indexed="9"/>
        </patternFill>
      </fill>
    </dxf>
    <dxf>
      <font>
        <b val="0"/>
        <condense val="0"/>
        <extend val="0"/>
        <color indexed="9"/>
      </font>
      <fill>
        <patternFill patternType="solid">
          <fgColor indexed="64"/>
          <bgColor indexed="9"/>
        </patternFill>
      </fill>
    </dxf>
    <dxf>
      <font>
        <b val="0"/>
        <condense val="0"/>
        <extend val="0"/>
        <color indexed="9"/>
      </font>
      <fill>
        <patternFill patternType="solid">
          <fgColor indexed="64"/>
          <bgColor indexed="9"/>
        </patternFill>
      </fill>
    </dxf>
    <dxf>
      <font>
        <b val="0"/>
        <condense val="0"/>
        <extend val="0"/>
        <color indexed="9"/>
      </font>
      <fill>
        <patternFill patternType="solid">
          <fgColor indexed="64"/>
          <bgColor indexed="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  <fill>
        <patternFill patternType="solid">
          <fgColor indexed="64"/>
          <bgColor indexed="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  <fill>
        <patternFill patternType="solid">
          <fgColor indexed="64"/>
          <bgColor indexed="9"/>
        </patternFill>
      </fill>
    </dxf>
    <dxf>
      <font>
        <b val="0"/>
        <condense val="0"/>
        <extend val="0"/>
        <color indexed="9"/>
      </font>
      <fill>
        <patternFill patternType="solid">
          <fgColor indexed="64"/>
          <bgColor indexed="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1">
    <pageSetUpPr fitToPage="1"/>
  </sheetPr>
  <dimension ref="A1:AH278"/>
  <sheetViews>
    <sheetView showGridLines="0" tabSelected="1" zoomScale="90" zoomScaleNormal="90" zoomScaleSheetLayoutView="100" workbookViewId="0">
      <selection activeCell="C27" sqref="C27:D27"/>
    </sheetView>
  </sheetViews>
  <sheetFormatPr defaultRowHeight="15" x14ac:dyDescent="0.25"/>
  <cols>
    <col min="2" max="2" width="21.140625" style="11" bestFit="1" customWidth="1"/>
    <col min="3" max="3" width="10.42578125" style="9" customWidth="1"/>
    <col min="4" max="4" width="113.42578125" style="9" customWidth="1"/>
    <col min="5" max="5" width="5.85546875" style="8" customWidth="1"/>
    <col min="6" max="6" width="5.42578125" style="2" customWidth="1"/>
    <col min="7" max="7" width="6" style="2" customWidth="1"/>
    <col min="8" max="8" width="15.28515625" style="2" bestFit="1" customWidth="1"/>
    <col min="9" max="9" width="11.85546875" style="1" bestFit="1" customWidth="1"/>
    <col min="10" max="10" width="11.85546875" style="12" customWidth="1"/>
    <col min="11" max="11" width="14.7109375" style="7" customWidth="1"/>
  </cols>
  <sheetData>
    <row r="1" spans="2:11" s="8" customFormat="1" x14ac:dyDescent="0.25">
      <c r="B1" s="11"/>
      <c r="C1" s="9"/>
      <c r="D1" s="9"/>
      <c r="F1" s="2"/>
      <c r="G1" s="2"/>
      <c r="H1" s="2"/>
      <c r="I1" s="1"/>
      <c r="J1" s="12"/>
      <c r="K1" s="7"/>
    </row>
    <row r="2" spans="2:11" s="8" customFormat="1" x14ac:dyDescent="0.25">
      <c r="B2" s="11"/>
      <c r="C2" s="9"/>
      <c r="D2" s="9"/>
      <c r="F2" s="2"/>
      <c r="G2" s="2"/>
      <c r="H2" s="2"/>
      <c r="I2" s="1"/>
      <c r="J2" s="12"/>
      <c r="K2" s="7"/>
    </row>
    <row r="3" spans="2:11" s="8" customFormat="1" x14ac:dyDescent="0.25">
      <c r="B3" s="11"/>
      <c r="C3" s="9"/>
      <c r="D3" s="9"/>
      <c r="F3" s="2"/>
      <c r="G3" s="2"/>
      <c r="H3" s="2"/>
      <c r="I3" s="1"/>
      <c r="J3" s="12"/>
      <c r="K3" s="7"/>
    </row>
    <row r="4" spans="2:11" s="8" customFormat="1" x14ac:dyDescent="0.25">
      <c r="B4" s="154"/>
      <c r="C4" s="154"/>
      <c r="D4" s="154"/>
      <c r="E4" s="154"/>
      <c r="F4" s="154"/>
      <c r="G4" s="154"/>
      <c r="H4" s="154"/>
      <c r="I4" s="154"/>
      <c r="J4" s="12"/>
      <c r="K4" s="7"/>
    </row>
    <row r="5" spans="2:11" ht="15" customHeight="1" x14ac:dyDescent="0.25">
      <c r="B5" s="154"/>
      <c r="C5" s="154"/>
      <c r="D5" s="154"/>
      <c r="E5" s="154"/>
      <c r="F5" s="154"/>
      <c r="G5" s="154"/>
      <c r="H5" s="154"/>
      <c r="I5" s="154"/>
    </row>
    <row r="6" spans="2:11" ht="15" customHeight="1" x14ac:dyDescent="0.25">
      <c r="B6" s="154"/>
      <c r="C6" s="154"/>
      <c r="D6" s="154"/>
      <c r="E6" s="154"/>
      <c r="F6" s="154"/>
      <c r="G6" s="154"/>
      <c r="H6" s="154"/>
      <c r="I6" s="154"/>
    </row>
    <row r="7" spans="2:11" ht="15" customHeight="1" x14ac:dyDescent="0.25">
      <c r="B7" s="154"/>
      <c r="C7" s="154"/>
      <c r="D7" s="154"/>
      <c r="E7" s="154"/>
      <c r="F7" s="154"/>
      <c r="G7" s="154"/>
      <c r="H7" s="154"/>
      <c r="I7" s="154"/>
    </row>
    <row r="8" spans="2:11" x14ac:dyDescent="0.25">
      <c r="B8" s="154"/>
      <c r="C8" s="154"/>
      <c r="D8" s="154"/>
      <c r="E8" s="154"/>
      <c r="F8" s="154"/>
      <c r="G8" s="154"/>
      <c r="H8" s="154"/>
      <c r="I8" s="154"/>
      <c r="J8" s="119"/>
    </row>
    <row r="9" spans="2:11" x14ac:dyDescent="0.25">
      <c r="B9" s="154"/>
      <c r="C9" s="154"/>
      <c r="D9" s="154"/>
      <c r="E9" s="154"/>
      <c r="F9" s="154"/>
      <c r="G9" s="154"/>
      <c r="H9" s="154"/>
      <c r="I9" s="154"/>
      <c r="J9" s="119"/>
    </row>
    <row r="10" spans="2:11" x14ac:dyDescent="0.25">
      <c r="B10" s="154"/>
      <c r="C10" s="154"/>
      <c r="D10" s="154"/>
      <c r="E10" s="154"/>
      <c r="F10" s="154"/>
      <c r="G10" s="154"/>
      <c r="H10" s="154"/>
      <c r="I10" s="154"/>
      <c r="J10" s="119"/>
    </row>
    <row r="11" spans="2:11" s="8" customFormat="1" ht="33.75" customHeight="1" x14ac:dyDescent="0.25">
      <c r="B11" s="154"/>
      <c r="C11" s="154"/>
      <c r="D11" s="154"/>
      <c r="E11" s="154"/>
      <c r="F11" s="154"/>
      <c r="G11" s="154"/>
      <c r="H11" s="154"/>
      <c r="I11" s="154"/>
      <c r="J11" s="12"/>
      <c r="K11" s="7"/>
    </row>
    <row r="12" spans="2:11" s="8" customFormat="1" x14ac:dyDescent="0.25">
      <c r="B12" s="154"/>
      <c r="C12" s="154"/>
      <c r="D12" s="154"/>
      <c r="E12" s="154"/>
      <c r="F12" s="154"/>
      <c r="G12" s="154"/>
      <c r="H12" s="154"/>
      <c r="I12" s="154"/>
      <c r="J12" s="12"/>
      <c r="K12" s="7"/>
    </row>
    <row r="13" spans="2:11" s="8" customFormat="1" ht="33.75" customHeight="1" x14ac:dyDescent="0.25">
      <c r="B13" s="153" t="s">
        <v>12</v>
      </c>
      <c r="C13" s="153"/>
      <c r="D13" s="153"/>
      <c r="E13" s="153"/>
      <c r="F13" s="153"/>
      <c r="G13" s="153"/>
      <c r="H13" s="153"/>
      <c r="I13" s="153"/>
      <c r="J13" s="12"/>
      <c r="K13" s="125">
        <f>I179</f>
        <v>0</v>
      </c>
    </row>
    <row r="14" spans="2:11" ht="15.75" x14ac:dyDescent="0.25">
      <c r="B14" s="194" t="s">
        <v>179</v>
      </c>
      <c r="C14" s="195"/>
      <c r="D14" s="145" t="s">
        <v>279</v>
      </c>
      <c r="E14" s="196" t="s">
        <v>278</v>
      </c>
      <c r="F14" s="197"/>
      <c r="G14" s="198"/>
      <c r="H14" s="216"/>
      <c r="I14" s="180"/>
      <c r="K14" s="125">
        <f>I179</f>
        <v>0</v>
      </c>
    </row>
    <row r="15" spans="2:11" ht="15.75" x14ac:dyDescent="0.25">
      <c r="B15" s="194" t="s">
        <v>0</v>
      </c>
      <c r="C15" s="195"/>
      <c r="D15" s="184" t="s">
        <v>274</v>
      </c>
      <c r="E15" s="200"/>
      <c r="F15" s="200"/>
      <c r="G15" s="200"/>
      <c r="H15" s="200"/>
      <c r="I15" s="185"/>
      <c r="J15" s="22"/>
      <c r="K15" s="125">
        <f>I179</f>
        <v>0</v>
      </c>
    </row>
    <row r="16" spans="2:11" ht="15.75" x14ac:dyDescent="0.25">
      <c r="B16" s="194" t="s">
        <v>1</v>
      </c>
      <c r="C16" s="195"/>
      <c r="D16" s="184" t="s">
        <v>271</v>
      </c>
      <c r="E16" s="200"/>
      <c r="F16" s="200"/>
      <c r="G16" s="200"/>
      <c r="H16" s="200"/>
      <c r="I16" s="185"/>
      <c r="J16" s="22"/>
      <c r="K16" s="28">
        <f>I179</f>
        <v>0</v>
      </c>
    </row>
    <row r="17" spans="2:11" s="3" customFormat="1" ht="15.75" x14ac:dyDescent="0.25">
      <c r="B17" s="194" t="s">
        <v>2</v>
      </c>
      <c r="C17" s="195"/>
      <c r="D17" s="184" t="s">
        <v>275</v>
      </c>
      <c r="E17" s="200"/>
      <c r="F17" s="200"/>
      <c r="G17" s="200"/>
      <c r="H17" s="200"/>
      <c r="I17" s="185"/>
      <c r="J17" s="22"/>
      <c r="K17" s="28"/>
    </row>
    <row r="18" spans="2:11" s="3" customFormat="1" ht="15.75" x14ac:dyDescent="0.25">
      <c r="B18" s="194" t="s">
        <v>3</v>
      </c>
      <c r="C18" s="195"/>
      <c r="D18" s="54">
        <v>0.25</v>
      </c>
      <c r="E18" s="196" t="s">
        <v>5</v>
      </c>
      <c r="F18" s="197"/>
      <c r="G18" s="198"/>
      <c r="H18" s="192">
        <v>0</v>
      </c>
      <c r="I18" s="193"/>
      <c r="J18" s="22"/>
      <c r="K18" s="25">
        <f>I179</f>
        <v>0</v>
      </c>
    </row>
    <row r="19" spans="2:11" s="3" customFormat="1" ht="15.75" x14ac:dyDescent="0.25">
      <c r="B19" s="194" t="s">
        <v>4</v>
      </c>
      <c r="C19" s="195"/>
      <c r="D19" s="184" t="s">
        <v>11</v>
      </c>
      <c r="E19" s="200"/>
      <c r="F19" s="200"/>
      <c r="G19" s="200"/>
      <c r="H19" s="200"/>
      <c r="I19" s="185"/>
      <c r="J19" s="22"/>
      <c r="K19" s="25"/>
    </row>
    <row r="20" spans="2:11" ht="15" customHeight="1" x14ac:dyDescent="0.25">
      <c r="B20" s="215"/>
      <c r="C20" s="215"/>
      <c r="D20" s="215"/>
      <c r="E20" s="215"/>
      <c r="F20" s="215"/>
      <c r="G20" s="215"/>
      <c r="H20" s="215"/>
      <c r="I20" s="215"/>
      <c r="J20" s="22"/>
      <c r="K20" s="25"/>
    </row>
    <row r="21" spans="2:11" ht="15.75" x14ac:dyDescent="0.25">
      <c r="B21" s="19" t="s">
        <v>6</v>
      </c>
      <c r="C21" s="199" t="s">
        <v>7</v>
      </c>
      <c r="D21" s="199"/>
      <c r="E21" s="20" t="s">
        <v>8</v>
      </c>
      <c r="F21" s="201" t="s">
        <v>159</v>
      </c>
      <c r="G21" s="201"/>
      <c r="H21" s="21" t="s">
        <v>9</v>
      </c>
      <c r="I21" s="21" t="s">
        <v>10</v>
      </c>
      <c r="J21" s="22"/>
      <c r="K21" s="25"/>
    </row>
    <row r="22" spans="2:11" s="8" customFormat="1" ht="15.75" x14ac:dyDescent="0.25">
      <c r="B22" s="23" t="s">
        <v>163</v>
      </c>
      <c r="C22" s="174" t="s">
        <v>17</v>
      </c>
      <c r="D22" s="174"/>
      <c r="E22" s="174"/>
      <c r="F22" s="174"/>
      <c r="G22" s="174"/>
      <c r="H22" s="174"/>
      <c r="I22" s="174"/>
      <c r="J22" s="22"/>
      <c r="K22" s="25"/>
    </row>
    <row r="23" spans="2:11" s="8" customFormat="1" ht="15.75" x14ac:dyDescent="0.25">
      <c r="B23" s="108" t="s">
        <v>161</v>
      </c>
      <c r="C23" s="156" t="s">
        <v>199</v>
      </c>
      <c r="D23" s="157"/>
      <c r="E23" s="157"/>
      <c r="F23" s="157"/>
      <c r="G23" s="157"/>
      <c r="H23" s="157"/>
      <c r="I23" s="158"/>
      <c r="J23" s="24"/>
      <c r="K23" s="25">
        <f>I179</f>
        <v>0</v>
      </c>
    </row>
    <row r="24" spans="2:11" s="8" customFormat="1" ht="15.75" x14ac:dyDescent="0.25">
      <c r="B24" s="109" t="s">
        <v>265</v>
      </c>
      <c r="C24" s="206" t="s">
        <v>266</v>
      </c>
      <c r="D24" s="206"/>
      <c r="E24" s="110" t="s">
        <v>267</v>
      </c>
      <c r="F24" s="202">
        <v>5</v>
      </c>
      <c r="G24" s="202"/>
      <c r="H24" s="102">
        <v>0</v>
      </c>
      <c r="I24" s="103">
        <f t="shared" ref="I24:I118" si="0">F24*H24</f>
        <v>0</v>
      </c>
      <c r="J24" s="22" t="e">
        <f>I24/K24</f>
        <v>#DIV/0!</v>
      </c>
      <c r="K24" s="28">
        <f>I179</f>
        <v>0</v>
      </c>
    </row>
    <row r="25" spans="2:11" ht="15" customHeight="1" x14ac:dyDescent="0.25">
      <c r="B25" s="109" t="s">
        <v>263</v>
      </c>
      <c r="C25" s="207" t="s">
        <v>268</v>
      </c>
      <c r="D25" s="206"/>
      <c r="E25" s="105" t="s">
        <v>42</v>
      </c>
      <c r="F25" s="203">
        <v>1</v>
      </c>
      <c r="G25" s="203"/>
      <c r="H25" s="102">
        <v>0</v>
      </c>
      <c r="I25" s="103">
        <f t="shared" si="0"/>
        <v>0</v>
      </c>
      <c r="J25" s="22" t="e">
        <f>I25/K25</f>
        <v>#DIV/0!</v>
      </c>
      <c r="K25" s="28">
        <f>I179</f>
        <v>0</v>
      </c>
    </row>
    <row r="26" spans="2:11" ht="15.75" x14ac:dyDescent="0.25">
      <c r="B26" s="109" t="s">
        <v>264</v>
      </c>
      <c r="C26" s="206" t="s">
        <v>269</v>
      </c>
      <c r="D26" s="206"/>
      <c r="E26" s="105" t="s">
        <v>42</v>
      </c>
      <c r="F26" s="203">
        <v>1</v>
      </c>
      <c r="G26" s="203"/>
      <c r="H26" s="102">
        <v>0</v>
      </c>
      <c r="I26" s="103">
        <f t="shared" si="0"/>
        <v>0</v>
      </c>
      <c r="J26" s="22" t="e">
        <f>I26/K26</f>
        <v>#DIV/0!</v>
      </c>
      <c r="K26" s="28">
        <f>I179</f>
        <v>0</v>
      </c>
    </row>
    <row r="27" spans="2:11" s="8" customFormat="1" ht="15.75" x14ac:dyDescent="0.25">
      <c r="B27" s="106">
        <v>101000101</v>
      </c>
      <c r="C27" s="206" t="s">
        <v>258</v>
      </c>
      <c r="D27" s="206"/>
      <c r="E27" s="105" t="s">
        <v>13</v>
      </c>
      <c r="F27" s="203">
        <v>1</v>
      </c>
      <c r="G27" s="203"/>
      <c r="H27" s="111">
        <v>0</v>
      </c>
      <c r="I27" s="103">
        <f t="shared" ref="I27" si="1">F27*H27</f>
        <v>0</v>
      </c>
      <c r="J27" s="22" t="e">
        <f>I27/K27</f>
        <v>#DIV/0!</v>
      </c>
      <c r="K27" s="28">
        <f>I179</f>
        <v>0</v>
      </c>
    </row>
    <row r="28" spans="2:11" s="8" customFormat="1" ht="15.75" x14ac:dyDescent="0.25">
      <c r="B28" s="208"/>
      <c r="C28" s="208"/>
      <c r="D28" s="208"/>
      <c r="E28" s="208"/>
      <c r="F28" s="208"/>
      <c r="G28" s="208"/>
      <c r="H28" s="32" t="s">
        <v>207</v>
      </c>
      <c r="I28" s="27">
        <f>SUM(I24:I27)</f>
        <v>0</v>
      </c>
      <c r="J28" s="22"/>
      <c r="K28" s="28">
        <f>I179</f>
        <v>0</v>
      </c>
    </row>
    <row r="29" spans="2:11" s="8" customFormat="1" ht="15.75" x14ac:dyDescent="0.25">
      <c r="B29" s="23" t="s">
        <v>164</v>
      </c>
      <c r="C29" s="174" t="s">
        <v>160</v>
      </c>
      <c r="D29" s="174"/>
      <c r="E29" s="174"/>
      <c r="F29" s="174"/>
      <c r="G29" s="174"/>
      <c r="H29" s="174"/>
      <c r="I29" s="174"/>
      <c r="J29" s="22"/>
      <c r="K29" s="28"/>
    </row>
    <row r="30" spans="2:11" s="8" customFormat="1" ht="15.75" x14ac:dyDescent="0.25">
      <c r="B30" s="26" t="s">
        <v>165</v>
      </c>
      <c r="C30" s="156" t="s">
        <v>162</v>
      </c>
      <c r="D30" s="157"/>
      <c r="E30" s="157"/>
      <c r="F30" s="157"/>
      <c r="G30" s="157"/>
      <c r="H30" s="157"/>
      <c r="I30" s="158"/>
      <c r="J30" s="22"/>
      <c r="K30" s="28">
        <f>I179</f>
        <v>0</v>
      </c>
    </row>
    <row r="31" spans="2:11" s="8" customFormat="1" ht="15.75" x14ac:dyDescent="0.25">
      <c r="B31" s="33" t="s">
        <v>18</v>
      </c>
      <c r="C31" s="209" t="s">
        <v>206</v>
      </c>
      <c r="D31" s="210"/>
      <c r="E31" s="34" t="s">
        <v>13</v>
      </c>
      <c r="F31" s="190">
        <v>48.16</v>
      </c>
      <c r="G31" s="191"/>
      <c r="H31" s="32">
        <v>0</v>
      </c>
      <c r="I31" s="35">
        <f t="shared" si="0"/>
        <v>0</v>
      </c>
      <c r="J31" s="22" t="e">
        <f t="shared" ref="J31:J41" si="2">I31/K31</f>
        <v>#DIV/0!</v>
      </c>
      <c r="K31" s="28">
        <f>I179</f>
        <v>0</v>
      </c>
    </row>
    <row r="32" spans="2:11" s="8" customFormat="1" ht="15" customHeight="1" x14ac:dyDescent="0.25">
      <c r="B32" s="33" t="s">
        <v>19</v>
      </c>
      <c r="C32" s="204" t="s">
        <v>20</v>
      </c>
      <c r="D32" s="205"/>
      <c r="E32" s="30" t="s">
        <v>15</v>
      </c>
      <c r="F32" s="190">
        <v>558</v>
      </c>
      <c r="G32" s="191"/>
      <c r="H32" s="32">
        <v>0</v>
      </c>
      <c r="I32" s="35">
        <f t="shared" si="0"/>
        <v>0</v>
      </c>
      <c r="J32" s="22" t="e">
        <f t="shared" si="2"/>
        <v>#DIV/0!</v>
      </c>
      <c r="K32" s="28">
        <f>I179</f>
        <v>0</v>
      </c>
    </row>
    <row r="33" spans="2:11" s="8" customFormat="1" ht="15.75" x14ac:dyDescent="0.25">
      <c r="B33" s="33" t="s">
        <v>27</v>
      </c>
      <c r="C33" s="166" t="s">
        <v>28</v>
      </c>
      <c r="D33" s="166"/>
      <c r="E33" s="34" t="s">
        <v>16</v>
      </c>
      <c r="F33" s="162">
        <v>329.14</v>
      </c>
      <c r="G33" s="162"/>
      <c r="H33" s="98">
        <v>0</v>
      </c>
      <c r="I33" s="35">
        <f t="shared" ref="I33:I34" si="3">F33*H33</f>
        <v>0</v>
      </c>
      <c r="J33" s="22" t="e">
        <f t="shared" si="2"/>
        <v>#DIV/0!</v>
      </c>
      <c r="K33" s="28">
        <f>I179</f>
        <v>0</v>
      </c>
    </row>
    <row r="34" spans="2:11" s="8" customFormat="1" ht="15.75" x14ac:dyDescent="0.25">
      <c r="B34" s="33" t="s">
        <v>29</v>
      </c>
      <c r="C34" s="166" t="s">
        <v>30</v>
      </c>
      <c r="D34" s="166"/>
      <c r="E34" s="34" t="s">
        <v>16</v>
      </c>
      <c r="F34" s="162">
        <v>82.286000000000001</v>
      </c>
      <c r="G34" s="162"/>
      <c r="H34" s="98">
        <v>0</v>
      </c>
      <c r="I34" s="35">
        <f t="shared" si="3"/>
        <v>0</v>
      </c>
      <c r="J34" s="22" t="e">
        <f t="shared" si="2"/>
        <v>#DIV/0!</v>
      </c>
      <c r="K34" s="28">
        <f>I179</f>
        <v>0</v>
      </c>
    </row>
    <row r="35" spans="2:11" s="8" customFormat="1" ht="15.75" x14ac:dyDescent="0.25">
      <c r="B35" s="33" t="s">
        <v>21</v>
      </c>
      <c r="C35" s="204" t="s">
        <v>22</v>
      </c>
      <c r="D35" s="205"/>
      <c r="E35" s="30" t="s">
        <v>14</v>
      </c>
      <c r="F35" s="190">
        <v>27.39</v>
      </c>
      <c r="G35" s="191"/>
      <c r="H35" s="32">
        <v>0</v>
      </c>
      <c r="I35" s="35">
        <f t="shared" si="0"/>
        <v>0</v>
      </c>
      <c r="J35" s="22" t="e">
        <f t="shared" si="2"/>
        <v>#DIV/0!</v>
      </c>
      <c r="K35" s="28">
        <f>I179</f>
        <v>0</v>
      </c>
    </row>
    <row r="36" spans="2:11" s="8" customFormat="1" ht="15.75" x14ac:dyDescent="0.25">
      <c r="B36" s="47" t="s">
        <v>209</v>
      </c>
      <c r="C36" s="204" t="s">
        <v>210</v>
      </c>
      <c r="D36" s="205"/>
      <c r="E36" s="30" t="s">
        <v>13</v>
      </c>
      <c r="F36" s="190">
        <v>0</v>
      </c>
      <c r="G36" s="191"/>
      <c r="H36" s="32">
        <v>0</v>
      </c>
      <c r="I36" s="35">
        <f t="shared" si="0"/>
        <v>0</v>
      </c>
      <c r="J36" s="22" t="e">
        <f t="shared" si="2"/>
        <v>#DIV/0!</v>
      </c>
      <c r="K36" s="28">
        <f>I179</f>
        <v>0</v>
      </c>
    </row>
    <row r="37" spans="2:11" ht="15.75" x14ac:dyDescent="0.25">
      <c r="B37" s="47" t="s">
        <v>211</v>
      </c>
      <c r="C37" s="204" t="s">
        <v>212</v>
      </c>
      <c r="D37" s="205"/>
      <c r="E37" s="30" t="s">
        <v>14</v>
      </c>
      <c r="F37" s="190">
        <v>0</v>
      </c>
      <c r="G37" s="191"/>
      <c r="H37" s="32">
        <v>0</v>
      </c>
      <c r="I37" s="35">
        <f t="shared" si="0"/>
        <v>0</v>
      </c>
      <c r="J37" s="22" t="e">
        <f t="shared" si="2"/>
        <v>#DIV/0!</v>
      </c>
      <c r="K37" s="28">
        <f>I179</f>
        <v>0</v>
      </c>
    </row>
    <row r="38" spans="2:11" ht="15.75" x14ac:dyDescent="0.25">
      <c r="B38" s="55" t="s">
        <v>204</v>
      </c>
      <c r="C38" s="209" t="s">
        <v>205</v>
      </c>
      <c r="D38" s="210"/>
      <c r="E38" s="30" t="s">
        <v>13</v>
      </c>
      <c r="F38" s="211">
        <v>0</v>
      </c>
      <c r="G38" s="212"/>
      <c r="H38" s="31">
        <v>0</v>
      </c>
      <c r="I38" s="27">
        <f t="shared" si="0"/>
        <v>0</v>
      </c>
      <c r="J38" s="22" t="e">
        <f t="shared" si="2"/>
        <v>#DIV/0!</v>
      </c>
      <c r="K38" s="28">
        <f>I179</f>
        <v>0</v>
      </c>
    </row>
    <row r="39" spans="2:11" ht="15.75" x14ac:dyDescent="0.25">
      <c r="B39" s="47" t="s">
        <v>208</v>
      </c>
      <c r="C39" s="166" t="s">
        <v>157</v>
      </c>
      <c r="D39" s="166"/>
      <c r="E39" s="47" t="s">
        <v>14</v>
      </c>
      <c r="F39" s="162">
        <v>0</v>
      </c>
      <c r="G39" s="162"/>
      <c r="H39" s="31">
        <v>0</v>
      </c>
      <c r="I39" s="27">
        <f t="shared" si="0"/>
        <v>0</v>
      </c>
      <c r="J39" s="22" t="e">
        <f t="shared" si="2"/>
        <v>#DIV/0!</v>
      </c>
      <c r="K39" s="28">
        <f>I179</f>
        <v>0</v>
      </c>
    </row>
    <row r="40" spans="2:11" ht="15.75" x14ac:dyDescent="0.25">
      <c r="B40" s="33" t="s">
        <v>136</v>
      </c>
      <c r="C40" s="161" t="s">
        <v>137</v>
      </c>
      <c r="D40" s="161"/>
      <c r="E40" s="30" t="s">
        <v>13</v>
      </c>
      <c r="F40" s="162">
        <v>0</v>
      </c>
      <c r="G40" s="162"/>
      <c r="H40" s="36">
        <v>0</v>
      </c>
      <c r="I40" s="35">
        <f>F40*H40</f>
        <v>0</v>
      </c>
      <c r="J40" s="22" t="e">
        <f t="shared" si="2"/>
        <v>#DIV/0!</v>
      </c>
      <c r="K40" s="28">
        <f>I179</f>
        <v>0</v>
      </c>
    </row>
    <row r="41" spans="2:11" ht="15.75" x14ac:dyDescent="0.25">
      <c r="B41" s="33" t="s">
        <v>134</v>
      </c>
      <c r="C41" s="161" t="s">
        <v>135</v>
      </c>
      <c r="D41" s="161"/>
      <c r="E41" s="30" t="s">
        <v>13</v>
      </c>
      <c r="F41" s="162">
        <v>0</v>
      </c>
      <c r="G41" s="162"/>
      <c r="H41" s="36">
        <v>0</v>
      </c>
      <c r="I41" s="35">
        <f>F41*H41</f>
        <v>0</v>
      </c>
      <c r="J41" s="22" t="e">
        <f t="shared" si="2"/>
        <v>#DIV/0!</v>
      </c>
      <c r="K41" s="28">
        <f>I179</f>
        <v>0</v>
      </c>
    </row>
    <row r="42" spans="2:11" ht="15.75" x14ac:dyDescent="0.25">
      <c r="B42" s="26" t="s">
        <v>166</v>
      </c>
      <c r="C42" s="165" t="s">
        <v>254</v>
      </c>
      <c r="D42" s="165"/>
      <c r="E42" s="165"/>
      <c r="F42" s="165"/>
      <c r="G42" s="165"/>
      <c r="H42" s="165"/>
      <c r="I42" s="165"/>
      <c r="J42" s="22"/>
      <c r="K42" s="28">
        <f>I179</f>
        <v>0</v>
      </c>
    </row>
    <row r="43" spans="2:11" ht="15.75" x14ac:dyDescent="0.25">
      <c r="B43" s="112" t="s">
        <v>21</v>
      </c>
      <c r="C43" s="206" t="s">
        <v>22</v>
      </c>
      <c r="D43" s="206"/>
      <c r="E43" s="34" t="s">
        <v>14</v>
      </c>
      <c r="F43" s="162">
        <f>8.93+31.23</f>
        <v>40.159999999999997</v>
      </c>
      <c r="G43" s="162"/>
      <c r="H43" s="32">
        <v>0</v>
      </c>
      <c r="I43" s="35">
        <f t="shared" si="0"/>
        <v>0</v>
      </c>
      <c r="J43" s="22" t="e">
        <f t="shared" ref="J43:J52" si="4">I43/K43</f>
        <v>#DIV/0!</v>
      </c>
      <c r="K43" s="28">
        <f>I179</f>
        <v>0</v>
      </c>
    </row>
    <row r="44" spans="2:11" ht="15.75" x14ac:dyDescent="0.25">
      <c r="B44" s="112" t="s">
        <v>23</v>
      </c>
      <c r="C44" s="206" t="s">
        <v>24</v>
      </c>
      <c r="D44" s="206"/>
      <c r="E44" s="34" t="s">
        <v>14</v>
      </c>
      <c r="F44" s="162">
        <f>1.19+1.93</f>
        <v>3.12</v>
      </c>
      <c r="G44" s="162"/>
      <c r="H44" s="32">
        <v>0</v>
      </c>
      <c r="I44" s="35">
        <f t="shared" si="0"/>
        <v>0</v>
      </c>
      <c r="J44" s="22" t="e">
        <f t="shared" si="4"/>
        <v>#DIV/0!</v>
      </c>
      <c r="K44" s="28">
        <f>I179</f>
        <v>0</v>
      </c>
    </row>
    <row r="45" spans="2:11" s="8" customFormat="1" ht="15.75" x14ac:dyDescent="0.25">
      <c r="B45" s="110" t="s">
        <v>259</v>
      </c>
      <c r="C45" s="206" t="s">
        <v>260</v>
      </c>
      <c r="D45" s="206"/>
      <c r="E45" s="34" t="s">
        <v>13</v>
      </c>
      <c r="F45" s="162">
        <v>172.01</v>
      </c>
      <c r="G45" s="162"/>
      <c r="H45" s="31">
        <v>0</v>
      </c>
      <c r="I45" s="35">
        <f>F45*H45</f>
        <v>0</v>
      </c>
      <c r="J45" s="22" t="e">
        <f t="shared" si="4"/>
        <v>#DIV/0!</v>
      </c>
      <c r="K45" s="28">
        <f>I179</f>
        <v>0</v>
      </c>
    </row>
    <row r="46" spans="2:11" ht="15.75" x14ac:dyDescent="0.25">
      <c r="B46" s="112" t="s">
        <v>25</v>
      </c>
      <c r="C46" s="206" t="s">
        <v>26</v>
      </c>
      <c r="D46" s="206"/>
      <c r="E46" s="34" t="s">
        <v>14</v>
      </c>
      <c r="F46" s="162">
        <f>8.93+12.04</f>
        <v>20.97</v>
      </c>
      <c r="G46" s="162"/>
      <c r="H46" s="32">
        <v>0</v>
      </c>
      <c r="I46" s="35">
        <f t="shared" si="0"/>
        <v>0</v>
      </c>
      <c r="J46" s="22" t="e">
        <f t="shared" si="4"/>
        <v>#DIV/0!</v>
      </c>
      <c r="K46" s="28">
        <f>I179</f>
        <v>0</v>
      </c>
    </row>
    <row r="47" spans="2:11" s="8" customFormat="1" ht="15.75" x14ac:dyDescent="0.25">
      <c r="B47" s="112" t="s">
        <v>27</v>
      </c>
      <c r="C47" s="206" t="s">
        <v>28</v>
      </c>
      <c r="D47" s="206"/>
      <c r="E47" s="34" t="s">
        <v>16</v>
      </c>
      <c r="F47" s="162">
        <f>571.52+749.008</f>
        <v>1320.528</v>
      </c>
      <c r="G47" s="162"/>
      <c r="H47" s="32">
        <v>0</v>
      </c>
      <c r="I47" s="35">
        <f t="shared" si="0"/>
        <v>0</v>
      </c>
      <c r="J47" s="22" t="e">
        <f t="shared" si="4"/>
        <v>#DIV/0!</v>
      </c>
      <c r="K47" s="28">
        <f>I179</f>
        <v>0</v>
      </c>
    </row>
    <row r="48" spans="2:11" ht="15.75" x14ac:dyDescent="0.25">
      <c r="B48" s="112" t="s">
        <v>29</v>
      </c>
      <c r="C48" s="206" t="s">
        <v>30</v>
      </c>
      <c r="D48" s="206"/>
      <c r="E48" s="34" t="s">
        <v>16</v>
      </c>
      <c r="F48" s="162">
        <f>142.88+214.25</f>
        <v>357.13</v>
      </c>
      <c r="G48" s="162"/>
      <c r="H48" s="32">
        <v>0</v>
      </c>
      <c r="I48" s="35">
        <f t="shared" si="0"/>
        <v>0</v>
      </c>
      <c r="J48" s="22" t="e">
        <f t="shared" si="4"/>
        <v>#DIV/0!</v>
      </c>
      <c r="K48" s="28">
        <f>I179</f>
        <v>0</v>
      </c>
    </row>
    <row r="49" spans="2:11" s="8" customFormat="1" ht="15.75" x14ac:dyDescent="0.25">
      <c r="B49" s="112" t="s">
        <v>31</v>
      </c>
      <c r="C49" s="206" t="s">
        <v>32</v>
      </c>
      <c r="D49" s="206"/>
      <c r="E49" s="34" t="s">
        <v>14</v>
      </c>
      <c r="F49" s="162">
        <v>19.190000000000001</v>
      </c>
      <c r="G49" s="162"/>
      <c r="H49" s="32">
        <v>0</v>
      </c>
      <c r="I49" s="35">
        <f t="shared" si="0"/>
        <v>0</v>
      </c>
      <c r="J49" s="22" t="e">
        <f t="shared" si="4"/>
        <v>#DIV/0!</v>
      </c>
      <c r="K49" s="28">
        <f>I179</f>
        <v>0</v>
      </c>
    </row>
    <row r="50" spans="2:11" s="8" customFormat="1" ht="15.75" x14ac:dyDescent="0.25">
      <c r="B50" s="112" t="s">
        <v>33</v>
      </c>
      <c r="C50" s="206" t="s">
        <v>34</v>
      </c>
      <c r="D50" s="206"/>
      <c r="E50" s="34" t="s">
        <v>14</v>
      </c>
      <c r="F50" s="162">
        <v>0</v>
      </c>
      <c r="G50" s="162"/>
      <c r="H50" s="37">
        <v>0</v>
      </c>
      <c r="I50" s="35">
        <f>F50*H50</f>
        <v>0</v>
      </c>
      <c r="J50" s="22" t="e">
        <f t="shared" si="4"/>
        <v>#DIV/0!</v>
      </c>
      <c r="K50" s="28">
        <f>I179</f>
        <v>0</v>
      </c>
    </row>
    <row r="51" spans="2:11" s="8" customFormat="1" ht="15.75" x14ac:dyDescent="0.25">
      <c r="B51" s="113" t="s">
        <v>256</v>
      </c>
      <c r="C51" s="206" t="s">
        <v>257</v>
      </c>
      <c r="D51" s="206"/>
      <c r="E51" s="33" t="s">
        <v>15</v>
      </c>
      <c r="F51" s="162">
        <v>344.02</v>
      </c>
      <c r="G51" s="162"/>
      <c r="H51" s="37">
        <v>0</v>
      </c>
      <c r="I51" s="35">
        <f>F51*H51</f>
        <v>0</v>
      </c>
      <c r="J51" s="22" t="e">
        <f t="shared" si="4"/>
        <v>#DIV/0!</v>
      </c>
      <c r="K51" s="28">
        <f>I179</f>
        <v>0</v>
      </c>
    </row>
    <row r="52" spans="2:11" s="8" customFormat="1" ht="15.75" x14ac:dyDescent="0.25">
      <c r="B52" s="112" t="s">
        <v>35</v>
      </c>
      <c r="C52" s="206" t="s">
        <v>36</v>
      </c>
      <c r="D52" s="206"/>
      <c r="E52" s="34" t="s">
        <v>13</v>
      </c>
      <c r="F52" s="162">
        <v>182.33</v>
      </c>
      <c r="G52" s="162"/>
      <c r="H52" s="37">
        <v>0</v>
      </c>
      <c r="I52" s="35">
        <f t="shared" si="0"/>
        <v>0</v>
      </c>
      <c r="J52" s="22" t="e">
        <f t="shared" si="4"/>
        <v>#DIV/0!</v>
      </c>
      <c r="K52" s="28">
        <f>I179</f>
        <v>0</v>
      </c>
    </row>
    <row r="53" spans="2:11" s="8" customFormat="1" ht="15.75" x14ac:dyDescent="0.25">
      <c r="B53" s="178"/>
      <c r="C53" s="179"/>
      <c r="D53" s="179"/>
      <c r="E53" s="179"/>
      <c r="F53" s="179"/>
      <c r="G53" s="180"/>
      <c r="H53" s="37" t="s">
        <v>207</v>
      </c>
      <c r="I53" s="27">
        <f>SUM(I31:I52)</f>
        <v>0</v>
      </c>
      <c r="J53" s="22"/>
      <c r="K53" s="28">
        <f>I179</f>
        <v>0</v>
      </c>
    </row>
    <row r="54" spans="2:11" s="8" customFormat="1" ht="15.75" x14ac:dyDescent="0.25">
      <c r="B54" s="23" t="s">
        <v>168</v>
      </c>
      <c r="C54" s="174" t="s">
        <v>167</v>
      </c>
      <c r="D54" s="174"/>
      <c r="E54" s="174"/>
      <c r="F54" s="174"/>
      <c r="G54" s="174"/>
      <c r="H54" s="174"/>
      <c r="I54" s="174"/>
      <c r="J54" s="22"/>
      <c r="K54" s="28">
        <f>I179</f>
        <v>0</v>
      </c>
    </row>
    <row r="55" spans="2:11" ht="15.75" x14ac:dyDescent="0.25">
      <c r="B55" s="108" t="s">
        <v>180</v>
      </c>
      <c r="C55" s="213" t="s">
        <v>181</v>
      </c>
      <c r="D55" s="213"/>
      <c r="E55" s="213"/>
      <c r="F55" s="213"/>
      <c r="G55" s="213"/>
      <c r="H55" s="213"/>
      <c r="I55" s="213"/>
      <c r="J55" s="22"/>
      <c r="K55" s="28">
        <f>I179</f>
        <v>0</v>
      </c>
    </row>
    <row r="56" spans="2:11" ht="15.75" x14ac:dyDescent="0.25">
      <c r="B56" s="110" t="s">
        <v>259</v>
      </c>
      <c r="C56" s="206" t="s">
        <v>260</v>
      </c>
      <c r="D56" s="206"/>
      <c r="E56" s="114" t="s">
        <v>13</v>
      </c>
      <c r="F56" s="214">
        <v>252.96</v>
      </c>
      <c r="G56" s="214"/>
      <c r="H56" s="111">
        <v>0</v>
      </c>
      <c r="I56" s="115">
        <f t="shared" ref="I56:I59" si="5">F56*H56</f>
        <v>0</v>
      </c>
      <c r="J56" s="22" t="e">
        <f>I56/K56</f>
        <v>#DIV/0!</v>
      </c>
      <c r="K56" s="28">
        <f>I179</f>
        <v>0</v>
      </c>
    </row>
    <row r="57" spans="2:11" ht="15.75" x14ac:dyDescent="0.25">
      <c r="B57" s="104" t="s">
        <v>25</v>
      </c>
      <c r="C57" s="167" t="s">
        <v>26</v>
      </c>
      <c r="D57" s="167"/>
      <c r="E57" s="114" t="s">
        <v>14</v>
      </c>
      <c r="F57" s="214">
        <v>10.42</v>
      </c>
      <c r="G57" s="214"/>
      <c r="H57" s="111">
        <v>0</v>
      </c>
      <c r="I57" s="115">
        <f t="shared" si="5"/>
        <v>0</v>
      </c>
      <c r="J57" s="22" t="e">
        <f>I57/K57</f>
        <v>#DIV/0!</v>
      </c>
      <c r="K57" s="28">
        <f>I179</f>
        <v>0</v>
      </c>
    </row>
    <row r="58" spans="2:11" ht="15.75" x14ac:dyDescent="0.25">
      <c r="B58" s="33" t="s">
        <v>27</v>
      </c>
      <c r="C58" s="161" t="s">
        <v>28</v>
      </c>
      <c r="D58" s="161"/>
      <c r="E58" s="34" t="s">
        <v>16</v>
      </c>
      <c r="F58" s="162">
        <v>666.62</v>
      </c>
      <c r="G58" s="162"/>
      <c r="H58" s="32">
        <v>0</v>
      </c>
      <c r="I58" s="35">
        <f t="shared" si="5"/>
        <v>0</v>
      </c>
      <c r="J58" s="22" t="e">
        <f>I58/K58</f>
        <v>#DIV/0!</v>
      </c>
      <c r="K58" s="28">
        <f>I179</f>
        <v>0</v>
      </c>
    </row>
    <row r="59" spans="2:11" s="8" customFormat="1" ht="15.75" x14ac:dyDescent="0.25">
      <c r="B59" s="33" t="s">
        <v>29</v>
      </c>
      <c r="C59" s="161" t="s">
        <v>30</v>
      </c>
      <c r="D59" s="161"/>
      <c r="E59" s="34" t="s">
        <v>16</v>
      </c>
      <c r="F59" s="162">
        <v>166.66</v>
      </c>
      <c r="G59" s="162"/>
      <c r="H59" s="32">
        <v>0</v>
      </c>
      <c r="I59" s="35">
        <f t="shared" si="5"/>
        <v>0</v>
      </c>
      <c r="J59" s="22" t="e">
        <f>I59/K59</f>
        <v>#DIV/0!</v>
      </c>
      <c r="K59" s="28">
        <f>I179</f>
        <v>0</v>
      </c>
    </row>
    <row r="60" spans="2:11" ht="15.75" x14ac:dyDescent="0.25">
      <c r="B60" s="26" t="s">
        <v>182</v>
      </c>
      <c r="C60" s="187" t="s">
        <v>255</v>
      </c>
      <c r="D60" s="188"/>
      <c r="E60" s="188"/>
      <c r="F60" s="188"/>
      <c r="G60" s="188"/>
      <c r="H60" s="188"/>
      <c r="I60" s="189"/>
      <c r="J60" s="22"/>
      <c r="K60" s="28">
        <f>I179</f>
        <v>0</v>
      </c>
    </row>
    <row r="61" spans="2:11" s="8" customFormat="1" ht="15.75" x14ac:dyDescent="0.25">
      <c r="B61" s="62" t="s">
        <v>259</v>
      </c>
      <c r="C61" s="166" t="s">
        <v>260</v>
      </c>
      <c r="D61" s="166"/>
      <c r="E61" s="34" t="s">
        <v>13</v>
      </c>
      <c r="F61" s="162">
        <v>133.61000000000001</v>
      </c>
      <c r="G61" s="162"/>
      <c r="H61" s="32">
        <v>0</v>
      </c>
      <c r="I61" s="35">
        <f t="shared" si="0"/>
        <v>0</v>
      </c>
      <c r="J61" s="22" t="e">
        <f>I61/K61</f>
        <v>#DIV/0!</v>
      </c>
      <c r="K61" s="28">
        <f>I179</f>
        <v>0</v>
      </c>
    </row>
    <row r="62" spans="2:11" ht="15.75" x14ac:dyDescent="0.25">
      <c r="B62" s="29" t="s">
        <v>25</v>
      </c>
      <c r="C62" s="161" t="s">
        <v>26</v>
      </c>
      <c r="D62" s="161"/>
      <c r="E62" s="34" t="s">
        <v>14</v>
      </c>
      <c r="F62" s="162">
        <v>9.35</v>
      </c>
      <c r="G62" s="162"/>
      <c r="H62" s="32">
        <v>0</v>
      </c>
      <c r="I62" s="35">
        <f t="shared" si="0"/>
        <v>0</v>
      </c>
      <c r="J62" s="22" t="e">
        <f>I62/K62</f>
        <v>#DIV/0!</v>
      </c>
      <c r="K62" s="28">
        <f>I179</f>
        <v>0</v>
      </c>
    </row>
    <row r="63" spans="2:11" s="8" customFormat="1" ht="15.75" x14ac:dyDescent="0.25">
      <c r="B63" s="33" t="s">
        <v>27</v>
      </c>
      <c r="C63" s="161" t="s">
        <v>28</v>
      </c>
      <c r="D63" s="161"/>
      <c r="E63" s="34" t="s">
        <v>16</v>
      </c>
      <c r="F63" s="162">
        <v>598.55999999999995</v>
      </c>
      <c r="G63" s="162"/>
      <c r="H63" s="32">
        <v>0</v>
      </c>
      <c r="I63" s="35">
        <f t="shared" si="0"/>
        <v>0</v>
      </c>
      <c r="J63" s="22" t="e">
        <f>I63/K63</f>
        <v>#DIV/0!</v>
      </c>
      <c r="K63" s="28">
        <f>I179</f>
        <v>0</v>
      </c>
    </row>
    <row r="64" spans="2:11" ht="15.75" x14ac:dyDescent="0.25">
      <c r="B64" s="33" t="s">
        <v>29</v>
      </c>
      <c r="C64" s="161" t="s">
        <v>30</v>
      </c>
      <c r="D64" s="161"/>
      <c r="E64" s="34" t="s">
        <v>16</v>
      </c>
      <c r="F64" s="162">
        <v>149.63999999999999</v>
      </c>
      <c r="G64" s="162"/>
      <c r="H64" s="32">
        <v>0</v>
      </c>
      <c r="I64" s="35">
        <f t="shared" si="0"/>
        <v>0</v>
      </c>
      <c r="J64" s="22" t="e">
        <f>I64/K64</f>
        <v>#DIV/0!</v>
      </c>
      <c r="K64" s="28">
        <f>I179</f>
        <v>0</v>
      </c>
    </row>
    <row r="65" spans="2:11" s="8" customFormat="1" ht="15.75" x14ac:dyDescent="0.25">
      <c r="B65" s="26" t="s">
        <v>183</v>
      </c>
      <c r="C65" s="187" t="s">
        <v>184</v>
      </c>
      <c r="D65" s="188"/>
      <c r="E65" s="188"/>
      <c r="F65" s="188"/>
      <c r="G65" s="188"/>
      <c r="H65" s="188"/>
      <c r="I65" s="189"/>
      <c r="J65" s="22"/>
      <c r="K65" s="28">
        <f>I179</f>
        <v>0</v>
      </c>
    </row>
    <row r="66" spans="2:11" ht="15.75" x14ac:dyDescent="0.25">
      <c r="B66" s="33" t="s">
        <v>37</v>
      </c>
      <c r="C66" s="161" t="s">
        <v>38</v>
      </c>
      <c r="D66" s="161"/>
      <c r="E66" s="34" t="s">
        <v>13</v>
      </c>
      <c r="F66" s="162">
        <v>0</v>
      </c>
      <c r="G66" s="162"/>
      <c r="H66" s="32">
        <v>0</v>
      </c>
      <c r="I66" s="35">
        <f>F66*H66</f>
        <v>0</v>
      </c>
      <c r="J66" s="22" t="e">
        <f>I66/K66</f>
        <v>#DIV/0!</v>
      </c>
      <c r="K66" s="28">
        <f>I179</f>
        <v>0</v>
      </c>
    </row>
    <row r="67" spans="2:11" ht="15.75" x14ac:dyDescent="0.25">
      <c r="B67" s="178"/>
      <c r="C67" s="179"/>
      <c r="D67" s="179"/>
      <c r="E67" s="179"/>
      <c r="F67" s="179"/>
      <c r="G67" s="180"/>
      <c r="H67" s="32" t="s">
        <v>207</v>
      </c>
      <c r="I67" s="27">
        <f>SUM(I56:I66)</f>
        <v>0</v>
      </c>
      <c r="J67" s="22"/>
      <c r="K67" s="28">
        <f>I179</f>
        <v>0</v>
      </c>
    </row>
    <row r="68" spans="2:11" ht="15.75" x14ac:dyDescent="0.25">
      <c r="B68" s="23" t="s">
        <v>169</v>
      </c>
      <c r="C68" s="174" t="s">
        <v>39</v>
      </c>
      <c r="D68" s="174"/>
      <c r="E68" s="174"/>
      <c r="F68" s="174"/>
      <c r="G68" s="174"/>
      <c r="H68" s="174"/>
      <c r="I68" s="174"/>
      <c r="J68" s="22"/>
      <c r="K68" s="28">
        <f>I179</f>
        <v>0</v>
      </c>
    </row>
    <row r="69" spans="2:11" ht="15.75" x14ac:dyDescent="0.25">
      <c r="B69" s="55" t="s">
        <v>202</v>
      </c>
      <c r="C69" s="159" t="s">
        <v>203</v>
      </c>
      <c r="D69" s="159"/>
      <c r="E69" s="30" t="s">
        <v>14</v>
      </c>
      <c r="F69" s="160">
        <v>0</v>
      </c>
      <c r="G69" s="160"/>
      <c r="H69" s="31">
        <v>0</v>
      </c>
      <c r="I69" s="27">
        <f t="shared" ref="I69" si="6">F69*H69</f>
        <v>0</v>
      </c>
      <c r="J69" s="22" t="e">
        <f>I69/K69</f>
        <v>#DIV/0!</v>
      </c>
      <c r="K69" s="28">
        <f>I179</f>
        <v>0</v>
      </c>
    </row>
    <row r="70" spans="2:11" ht="15.75" x14ac:dyDescent="0.25">
      <c r="B70" s="144">
        <v>801000106</v>
      </c>
      <c r="C70" s="161" t="s">
        <v>270</v>
      </c>
      <c r="D70" s="161"/>
      <c r="E70" s="34" t="s">
        <v>13</v>
      </c>
      <c r="F70" s="162">
        <v>532.84</v>
      </c>
      <c r="G70" s="162"/>
      <c r="H70" s="32">
        <v>0</v>
      </c>
      <c r="I70" s="35">
        <f t="shared" si="0"/>
        <v>0</v>
      </c>
      <c r="J70" s="22" t="e">
        <f>I70/K70</f>
        <v>#DIV/0!</v>
      </c>
      <c r="K70" s="28">
        <f>I179</f>
        <v>0</v>
      </c>
    </row>
    <row r="71" spans="2:11" ht="15.75" x14ac:dyDescent="0.25">
      <c r="B71" s="178"/>
      <c r="C71" s="179"/>
      <c r="D71" s="179"/>
      <c r="E71" s="179"/>
      <c r="F71" s="179"/>
      <c r="G71" s="180"/>
      <c r="H71" s="32" t="s">
        <v>207</v>
      </c>
      <c r="I71" s="27">
        <f>SUM(I69:I70)</f>
        <v>0</v>
      </c>
      <c r="J71" s="22"/>
      <c r="K71" s="28">
        <f>I179</f>
        <v>0</v>
      </c>
    </row>
    <row r="72" spans="2:11" s="8" customFormat="1" ht="15.75" x14ac:dyDescent="0.25">
      <c r="B72" s="23" t="s">
        <v>170</v>
      </c>
      <c r="C72" s="174" t="s">
        <v>171</v>
      </c>
      <c r="D72" s="174"/>
      <c r="E72" s="174"/>
      <c r="F72" s="174"/>
      <c r="G72" s="174"/>
      <c r="H72" s="174"/>
      <c r="I72" s="174"/>
      <c r="J72" s="22"/>
      <c r="K72" s="28">
        <f>I179</f>
        <v>0</v>
      </c>
    </row>
    <row r="73" spans="2:11" ht="15.75" x14ac:dyDescent="0.25">
      <c r="B73" s="33" t="s">
        <v>40</v>
      </c>
      <c r="C73" s="161" t="s">
        <v>41</v>
      </c>
      <c r="D73" s="161"/>
      <c r="E73" s="34" t="s">
        <v>42</v>
      </c>
      <c r="F73" s="162">
        <v>0</v>
      </c>
      <c r="G73" s="162"/>
      <c r="H73" s="37">
        <v>0</v>
      </c>
      <c r="I73" s="35">
        <f t="shared" si="0"/>
        <v>0</v>
      </c>
      <c r="J73" s="22" t="e">
        <f>I73/K73</f>
        <v>#DIV/0!</v>
      </c>
      <c r="K73" s="28">
        <f>I179</f>
        <v>0</v>
      </c>
    </row>
    <row r="74" spans="2:11" ht="15.75" x14ac:dyDescent="0.25">
      <c r="B74" s="33" t="s">
        <v>43</v>
      </c>
      <c r="C74" s="161" t="s">
        <v>44</v>
      </c>
      <c r="D74" s="161"/>
      <c r="E74" s="34" t="s">
        <v>42</v>
      </c>
      <c r="F74" s="162">
        <v>0</v>
      </c>
      <c r="G74" s="162"/>
      <c r="H74" s="32">
        <v>0</v>
      </c>
      <c r="I74" s="35">
        <f t="shared" si="0"/>
        <v>0</v>
      </c>
      <c r="J74" s="22" t="e">
        <f>I74/K74</f>
        <v>#DIV/0!</v>
      </c>
      <c r="K74" s="28">
        <f>I179</f>
        <v>0</v>
      </c>
    </row>
    <row r="75" spans="2:11" ht="15.75" x14ac:dyDescent="0.25">
      <c r="B75" s="33" t="s">
        <v>45</v>
      </c>
      <c r="C75" s="161" t="s">
        <v>46</v>
      </c>
      <c r="D75" s="161"/>
      <c r="E75" s="34" t="s">
        <v>42</v>
      </c>
      <c r="F75" s="162">
        <v>0</v>
      </c>
      <c r="G75" s="162"/>
      <c r="H75" s="32">
        <v>0</v>
      </c>
      <c r="I75" s="35">
        <f t="shared" si="0"/>
        <v>0</v>
      </c>
      <c r="J75" s="22" t="e">
        <f>I75/K75</f>
        <v>#DIV/0!</v>
      </c>
      <c r="K75" s="28">
        <f>I179</f>
        <v>0</v>
      </c>
    </row>
    <row r="76" spans="2:11" s="8" customFormat="1" ht="15.75" x14ac:dyDescent="0.25">
      <c r="B76" s="132" t="s">
        <v>47</v>
      </c>
      <c r="C76" s="167" t="s">
        <v>48</v>
      </c>
      <c r="D76" s="167"/>
      <c r="E76" s="114" t="s">
        <v>42</v>
      </c>
      <c r="F76" s="214">
        <v>0</v>
      </c>
      <c r="G76" s="214"/>
      <c r="H76" s="32">
        <v>0</v>
      </c>
      <c r="I76" s="35">
        <f t="shared" si="0"/>
        <v>0</v>
      </c>
      <c r="J76" s="22" t="e">
        <f>I76/K76</f>
        <v>#DIV/0!</v>
      </c>
      <c r="K76" s="28">
        <f>I179</f>
        <v>0</v>
      </c>
    </row>
    <row r="77" spans="2:11" ht="15.75" x14ac:dyDescent="0.25">
      <c r="B77" s="109" t="s">
        <v>276</v>
      </c>
      <c r="C77" s="167" t="s">
        <v>277</v>
      </c>
      <c r="D77" s="167"/>
      <c r="E77" s="114" t="s">
        <v>13</v>
      </c>
      <c r="F77" s="214">
        <v>20</v>
      </c>
      <c r="G77" s="214"/>
      <c r="H77" s="37">
        <v>0</v>
      </c>
      <c r="I77" s="35">
        <f t="shared" si="0"/>
        <v>0</v>
      </c>
      <c r="J77" s="22" t="e">
        <f>I77/K77</f>
        <v>#DIV/0!</v>
      </c>
      <c r="K77" s="28">
        <f>I179</f>
        <v>0</v>
      </c>
    </row>
    <row r="78" spans="2:11" s="8" customFormat="1" ht="15.75" x14ac:dyDescent="0.25">
      <c r="B78" s="208"/>
      <c r="C78" s="208"/>
      <c r="D78" s="208"/>
      <c r="E78" s="208"/>
      <c r="F78" s="208"/>
      <c r="G78" s="208"/>
      <c r="H78" s="37" t="s">
        <v>207</v>
      </c>
      <c r="I78" s="27">
        <f>SUM(I73:I77)</f>
        <v>0</v>
      </c>
      <c r="J78" s="22"/>
      <c r="K78" s="28">
        <f>I179</f>
        <v>0</v>
      </c>
    </row>
    <row r="79" spans="2:11" ht="15.75" x14ac:dyDescent="0.25">
      <c r="B79" s="23" t="s">
        <v>173</v>
      </c>
      <c r="C79" s="174" t="s">
        <v>172</v>
      </c>
      <c r="D79" s="174"/>
      <c r="E79" s="174"/>
      <c r="F79" s="174"/>
      <c r="G79" s="174"/>
      <c r="H79" s="174"/>
      <c r="I79" s="174"/>
      <c r="J79" s="22"/>
      <c r="K79" s="28">
        <f>I179</f>
        <v>0</v>
      </c>
    </row>
    <row r="80" spans="2:11" ht="15.75" x14ac:dyDescent="0.25">
      <c r="B80" s="33" t="s">
        <v>49</v>
      </c>
      <c r="C80" s="161" t="s">
        <v>50</v>
      </c>
      <c r="D80" s="161"/>
      <c r="E80" s="34" t="s">
        <v>13</v>
      </c>
      <c r="F80" s="162">
        <v>0</v>
      </c>
      <c r="G80" s="162"/>
      <c r="H80" s="37">
        <v>0</v>
      </c>
      <c r="I80" s="35">
        <f t="shared" si="0"/>
        <v>0</v>
      </c>
      <c r="J80" s="22" t="e">
        <f>I80/K80</f>
        <v>#DIV/0!</v>
      </c>
      <c r="K80" s="28">
        <f>I179</f>
        <v>0</v>
      </c>
    </row>
    <row r="81" spans="2:11" ht="15.75" x14ac:dyDescent="0.25">
      <c r="B81" s="33" t="s">
        <v>51</v>
      </c>
      <c r="C81" s="161" t="s">
        <v>52</v>
      </c>
      <c r="D81" s="161"/>
      <c r="E81" s="34" t="s">
        <v>13</v>
      </c>
      <c r="F81" s="162">
        <v>0</v>
      </c>
      <c r="G81" s="162"/>
      <c r="H81" s="32">
        <v>0</v>
      </c>
      <c r="I81" s="35">
        <f t="shared" si="0"/>
        <v>0</v>
      </c>
      <c r="J81" s="22" t="e">
        <f>I81/K81</f>
        <v>#DIV/0!</v>
      </c>
      <c r="K81" s="28">
        <f>I179</f>
        <v>0</v>
      </c>
    </row>
    <row r="82" spans="2:11" ht="15.75" x14ac:dyDescent="0.25">
      <c r="B82" s="178"/>
      <c r="C82" s="179"/>
      <c r="D82" s="179"/>
      <c r="E82" s="179"/>
      <c r="F82" s="179"/>
      <c r="G82" s="180"/>
      <c r="H82" s="32" t="s">
        <v>207</v>
      </c>
      <c r="I82" s="27">
        <f>SUM(I80:I81)</f>
        <v>0</v>
      </c>
      <c r="J82" s="22"/>
      <c r="K82" s="28">
        <f>I179</f>
        <v>0</v>
      </c>
    </row>
    <row r="83" spans="2:11" ht="15.75" x14ac:dyDescent="0.25">
      <c r="B83" s="23" t="s">
        <v>174</v>
      </c>
      <c r="C83" s="174" t="s">
        <v>53</v>
      </c>
      <c r="D83" s="174"/>
      <c r="E83" s="174"/>
      <c r="F83" s="174"/>
      <c r="G83" s="174"/>
      <c r="H83" s="174"/>
      <c r="I83" s="174"/>
      <c r="J83" s="22"/>
      <c r="K83" s="28">
        <f>I179</f>
        <v>0</v>
      </c>
    </row>
    <row r="84" spans="2:11" ht="15.75" x14ac:dyDescent="0.25">
      <c r="B84" s="26" t="s">
        <v>186</v>
      </c>
      <c r="C84" s="187" t="s">
        <v>185</v>
      </c>
      <c r="D84" s="188"/>
      <c r="E84" s="188"/>
      <c r="F84" s="188"/>
      <c r="G84" s="188"/>
      <c r="H84" s="188"/>
      <c r="I84" s="189"/>
      <c r="J84" s="22"/>
      <c r="K84" s="28">
        <f>I179</f>
        <v>0</v>
      </c>
    </row>
    <row r="85" spans="2:11" s="8" customFormat="1" ht="15.75" x14ac:dyDescent="0.25">
      <c r="B85" s="33" t="s">
        <v>54</v>
      </c>
      <c r="C85" s="161" t="s">
        <v>55</v>
      </c>
      <c r="D85" s="161"/>
      <c r="E85" s="34" t="s">
        <v>42</v>
      </c>
      <c r="F85" s="162">
        <v>0</v>
      </c>
      <c r="G85" s="162"/>
      <c r="H85" s="37">
        <v>0</v>
      </c>
      <c r="I85" s="35">
        <f t="shared" si="0"/>
        <v>0</v>
      </c>
      <c r="J85" s="22" t="e">
        <f t="shared" ref="J85:J90" si="7">I85/K85</f>
        <v>#DIV/0!</v>
      </c>
      <c r="K85" s="28">
        <f>I179</f>
        <v>0</v>
      </c>
    </row>
    <row r="86" spans="2:11" ht="15.75" x14ac:dyDescent="0.25">
      <c r="B86" s="33" t="s">
        <v>62</v>
      </c>
      <c r="C86" s="161" t="s">
        <v>63</v>
      </c>
      <c r="D86" s="161"/>
      <c r="E86" s="30" t="s">
        <v>15</v>
      </c>
      <c r="F86" s="162">
        <v>0</v>
      </c>
      <c r="G86" s="162"/>
      <c r="H86" s="37">
        <v>0</v>
      </c>
      <c r="I86" s="35">
        <f t="shared" si="0"/>
        <v>0</v>
      </c>
      <c r="J86" s="22" t="e">
        <f t="shared" si="7"/>
        <v>#DIV/0!</v>
      </c>
      <c r="K86" s="28">
        <f>I179</f>
        <v>0</v>
      </c>
    </row>
    <row r="87" spans="2:11" ht="15.75" x14ac:dyDescent="0.25">
      <c r="B87" s="33" t="s">
        <v>64</v>
      </c>
      <c r="C87" s="161" t="s">
        <v>65</v>
      </c>
      <c r="D87" s="161"/>
      <c r="E87" s="30" t="s">
        <v>15</v>
      </c>
      <c r="F87" s="162">
        <v>0</v>
      </c>
      <c r="G87" s="162"/>
      <c r="H87" s="37">
        <v>0</v>
      </c>
      <c r="I87" s="35">
        <f t="shared" si="0"/>
        <v>0</v>
      </c>
      <c r="J87" s="22" t="e">
        <f t="shared" si="7"/>
        <v>#DIV/0!</v>
      </c>
      <c r="K87" s="28">
        <f>I179</f>
        <v>0</v>
      </c>
    </row>
    <row r="88" spans="2:11" ht="15.75" x14ac:dyDescent="0.25">
      <c r="B88" s="33" t="s">
        <v>56</v>
      </c>
      <c r="C88" s="161" t="s">
        <v>57</v>
      </c>
      <c r="D88" s="161"/>
      <c r="E88" s="34" t="s">
        <v>42</v>
      </c>
      <c r="F88" s="162">
        <v>0</v>
      </c>
      <c r="G88" s="162"/>
      <c r="H88" s="37">
        <v>0</v>
      </c>
      <c r="I88" s="35">
        <f t="shared" si="0"/>
        <v>0</v>
      </c>
      <c r="J88" s="22" t="e">
        <f t="shared" si="7"/>
        <v>#DIV/0!</v>
      </c>
      <c r="K88" s="28">
        <f>I179</f>
        <v>0</v>
      </c>
    </row>
    <row r="89" spans="2:11" ht="15.75" x14ac:dyDescent="0.25">
      <c r="B89" s="33" t="s">
        <v>58</v>
      </c>
      <c r="C89" s="161" t="s">
        <v>59</v>
      </c>
      <c r="D89" s="161"/>
      <c r="E89" s="34" t="s">
        <v>42</v>
      </c>
      <c r="F89" s="162">
        <v>0</v>
      </c>
      <c r="G89" s="162"/>
      <c r="H89" s="37">
        <v>0</v>
      </c>
      <c r="I89" s="35">
        <f t="shared" si="0"/>
        <v>0</v>
      </c>
      <c r="J89" s="22" t="e">
        <f t="shared" si="7"/>
        <v>#DIV/0!</v>
      </c>
      <c r="K89" s="28">
        <f>I179</f>
        <v>0</v>
      </c>
    </row>
    <row r="90" spans="2:11" ht="15.75" x14ac:dyDescent="0.25">
      <c r="B90" s="33" t="s">
        <v>60</v>
      </c>
      <c r="C90" s="161" t="s">
        <v>61</v>
      </c>
      <c r="D90" s="161"/>
      <c r="E90" s="34" t="s">
        <v>42</v>
      </c>
      <c r="F90" s="162">
        <v>0</v>
      </c>
      <c r="G90" s="162"/>
      <c r="H90" s="37">
        <v>0</v>
      </c>
      <c r="I90" s="35">
        <f t="shared" si="0"/>
        <v>0</v>
      </c>
      <c r="J90" s="22" t="e">
        <f t="shared" si="7"/>
        <v>#DIV/0!</v>
      </c>
      <c r="K90" s="28">
        <f>I179</f>
        <v>0</v>
      </c>
    </row>
    <row r="91" spans="2:11" ht="15.75" x14ac:dyDescent="0.25">
      <c r="B91" s="26" t="s">
        <v>190</v>
      </c>
      <c r="C91" s="187" t="s">
        <v>187</v>
      </c>
      <c r="D91" s="188"/>
      <c r="E91" s="188"/>
      <c r="F91" s="188"/>
      <c r="G91" s="188"/>
      <c r="H91" s="188"/>
      <c r="I91" s="189"/>
      <c r="J91" s="22"/>
      <c r="K91" s="28">
        <f>I179</f>
        <v>0</v>
      </c>
    </row>
    <row r="92" spans="2:11" ht="15.75" x14ac:dyDescent="0.25">
      <c r="B92" s="33" t="s">
        <v>64</v>
      </c>
      <c r="C92" s="161" t="s">
        <v>65</v>
      </c>
      <c r="D92" s="161"/>
      <c r="E92" s="30" t="s">
        <v>15</v>
      </c>
      <c r="F92" s="162">
        <v>0</v>
      </c>
      <c r="G92" s="162"/>
      <c r="H92" s="32">
        <v>0</v>
      </c>
      <c r="I92" s="35">
        <f t="shared" si="0"/>
        <v>0</v>
      </c>
      <c r="J92" s="22" t="e">
        <f t="shared" ref="J92:J99" si="8">I92/K92</f>
        <v>#DIV/0!</v>
      </c>
      <c r="K92" s="28">
        <f>I179</f>
        <v>0</v>
      </c>
    </row>
    <row r="93" spans="2:11" ht="15.75" x14ac:dyDescent="0.25">
      <c r="B93" s="33" t="s">
        <v>66</v>
      </c>
      <c r="C93" s="161" t="s">
        <v>67</v>
      </c>
      <c r="D93" s="161"/>
      <c r="E93" s="30" t="s">
        <v>15</v>
      </c>
      <c r="F93" s="162">
        <v>0</v>
      </c>
      <c r="G93" s="162"/>
      <c r="H93" s="37">
        <v>0</v>
      </c>
      <c r="I93" s="35">
        <f t="shared" si="0"/>
        <v>0</v>
      </c>
      <c r="J93" s="22" t="e">
        <f t="shared" si="8"/>
        <v>#DIV/0!</v>
      </c>
      <c r="K93" s="28">
        <f>I179</f>
        <v>0</v>
      </c>
    </row>
    <row r="94" spans="2:11" s="8" customFormat="1" ht="15.75" x14ac:dyDescent="0.25">
      <c r="B94" s="33" t="s">
        <v>68</v>
      </c>
      <c r="C94" s="161" t="s">
        <v>69</v>
      </c>
      <c r="D94" s="161"/>
      <c r="E94" s="30" t="s">
        <v>15</v>
      </c>
      <c r="F94" s="162">
        <v>0</v>
      </c>
      <c r="G94" s="162"/>
      <c r="H94" s="37">
        <v>0</v>
      </c>
      <c r="I94" s="35">
        <f t="shared" si="0"/>
        <v>0</v>
      </c>
      <c r="J94" s="22" t="e">
        <f t="shared" si="8"/>
        <v>#DIV/0!</v>
      </c>
      <c r="K94" s="28">
        <f>I179</f>
        <v>0</v>
      </c>
    </row>
    <row r="95" spans="2:11" ht="15.75" x14ac:dyDescent="0.25">
      <c r="B95" s="33" t="s">
        <v>70</v>
      </c>
      <c r="C95" s="161" t="s">
        <v>71</v>
      </c>
      <c r="D95" s="161"/>
      <c r="E95" s="30" t="s">
        <v>15</v>
      </c>
      <c r="F95" s="162">
        <v>0</v>
      </c>
      <c r="G95" s="162"/>
      <c r="H95" s="37">
        <v>0</v>
      </c>
      <c r="I95" s="35">
        <f t="shared" si="0"/>
        <v>0</v>
      </c>
      <c r="J95" s="22" t="e">
        <f t="shared" si="8"/>
        <v>#DIV/0!</v>
      </c>
      <c r="K95" s="28">
        <f>I179</f>
        <v>0</v>
      </c>
    </row>
    <row r="96" spans="2:11" ht="15.75" x14ac:dyDescent="0.25">
      <c r="B96" s="33" t="s">
        <v>72</v>
      </c>
      <c r="C96" s="161" t="s">
        <v>73</v>
      </c>
      <c r="D96" s="161"/>
      <c r="E96" s="34" t="s">
        <v>42</v>
      </c>
      <c r="F96" s="162">
        <v>0</v>
      </c>
      <c r="G96" s="162"/>
      <c r="H96" s="37">
        <v>0</v>
      </c>
      <c r="I96" s="35">
        <f t="shared" si="0"/>
        <v>0</v>
      </c>
      <c r="J96" s="22" t="e">
        <f t="shared" si="8"/>
        <v>#DIV/0!</v>
      </c>
      <c r="K96" s="28">
        <f>I179</f>
        <v>0</v>
      </c>
    </row>
    <row r="97" spans="2:11" ht="15.75" x14ac:dyDescent="0.25">
      <c r="B97" s="33" t="s">
        <v>74</v>
      </c>
      <c r="C97" s="161" t="s">
        <v>75</v>
      </c>
      <c r="D97" s="161"/>
      <c r="E97" s="34" t="s">
        <v>42</v>
      </c>
      <c r="F97" s="162">
        <v>0</v>
      </c>
      <c r="G97" s="162"/>
      <c r="H97" s="37">
        <v>0</v>
      </c>
      <c r="I97" s="35">
        <f t="shared" si="0"/>
        <v>0</v>
      </c>
      <c r="J97" s="22" t="e">
        <f t="shared" si="8"/>
        <v>#DIV/0!</v>
      </c>
      <c r="K97" s="28">
        <f>I179</f>
        <v>0</v>
      </c>
    </row>
    <row r="98" spans="2:11" ht="15.75" x14ac:dyDescent="0.25">
      <c r="B98" s="33" t="s">
        <v>76</v>
      </c>
      <c r="C98" s="161" t="s">
        <v>77</v>
      </c>
      <c r="D98" s="161"/>
      <c r="E98" s="34" t="s">
        <v>42</v>
      </c>
      <c r="F98" s="162">
        <v>0</v>
      </c>
      <c r="G98" s="162"/>
      <c r="H98" s="37">
        <v>0</v>
      </c>
      <c r="I98" s="35">
        <f t="shared" si="0"/>
        <v>0</v>
      </c>
      <c r="J98" s="22" t="e">
        <f t="shared" si="8"/>
        <v>#DIV/0!</v>
      </c>
      <c r="K98" s="28">
        <f>I179</f>
        <v>0</v>
      </c>
    </row>
    <row r="99" spans="2:11" s="8" customFormat="1" ht="15.75" x14ac:dyDescent="0.25">
      <c r="B99" s="33" t="s">
        <v>78</v>
      </c>
      <c r="C99" s="161" t="s">
        <v>79</v>
      </c>
      <c r="D99" s="161"/>
      <c r="E99" s="34" t="s">
        <v>42</v>
      </c>
      <c r="F99" s="162">
        <v>0</v>
      </c>
      <c r="G99" s="162"/>
      <c r="H99" s="37">
        <v>0</v>
      </c>
      <c r="I99" s="35">
        <f t="shared" si="0"/>
        <v>0</v>
      </c>
      <c r="J99" s="22" t="e">
        <f t="shared" si="8"/>
        <v>#DIV/0!</v>
      </c>
      <c r="K99" s="28">
        <f>I179</f>
        <v>0</v>
      </c>
    </row>
    <row r="100" spans="2:11" ht="15.75" x14ac:dyDescent="0.25">
      <c r="B100" s="26" t="s">
        <v>189</v>
      </c>
      <c r="C100" s="187" t="s">
        <v>188</v>
      </c>
      <c r="D100" s="188"/>
      <c r="E100" s="188"/>
      <c r="F100" s="188"/>
      <c r="G100" s="188"/>
      <c r="H100" s="188"/>
      <c r="I100" s="189"/>
      <c r="J100" s="22"/>
      <c r="K100" s="28">
        <f>I179</f>
        <v>0</v>
      </c>
    </row>
    <row r="101" spans="2:11" ht="15.75" x14ac:dyDescent="0.25">
      <c r="B101" s="33" t="s">
        <v>80</v>
      </c>
      <c r="C101" s="161" t="s">
        <v>81</v>
      </c>
      <c r="D101" s="161"/>
      <c r="E101" s="30" t="s">
        <v>15</v>
      </c>
      <c r="F101" s="162">
        <v>0</v>
      </c>
      <c r="G101" s="162"/>
      <c r="H101" s="37">
        <v>0</v>
      </c>
      <c r="I101" s="35">
        <f t="shared" si="0"/>
        <v>0</v>
      </c>
      <c r="J101" s="22" t="e">
        <f>I101/K101</f>
        <v>#DIV/0!</v>
      </c>
      <c r="K101" s="28">
        <f>I179</f>
        <v>0</v>
      </c>
    </row>
    <row r="102" spans="2:11" ht="15.75" x14ac:dyDescent="0.25">
      <c r="B102" s="33" t="s">
        <v>82</v>
      </c>
      <c r="C102" s="161" t="s">
        <v>83</v>
      </c>
      <c r="D102" s="161"/>
      <c r="E102" s="30" t="s">
        <v>15</v>
      </c>
      <c r="F102" s="162">
        <v>0</v>
      </c>
      <c r="G102" s="162"/>
      <c r="H102" s="37">
        <v>0</v>
      </c>
      <c r="I102" s="35">
        <f t="shared" si="0"/>
        <v>0</v>
      </c>
      <c r="J102" s="22" t="e">
        <f>I102/K102</f>
        <v>#DIV/0!</v>
      </c>
      <c r="K102" s="28">
        <f>I179</f>
        <v>0</v>
      </c>
    </row>
    <row r="103" spans="2:11" ht="15.75" x14ac:dyDescent="0.25">
      <c r="B103" s="33" t="s">
        <v>84</v>
      </c>
      <c r="C103" s="161" t="s">
        <v>85</v>
      </c>
      <c r="D103" s="161"/>
      <c r="E103" s="34" t="s">
        <v>42</v>
      </c>
      <c r="F103" s="162">
        <v>0</v>
      </c>
      <c r="G103" s="162"/>
      <c r="H103" s="37">
        <v>0</v>
      </c>
      <c r="I103" s="35">
        <f t="shared" si="0"/>
        <v>0</v>
      </c>
      <c r="J103" s="22" t="e">
        <f>I103/K103</f>
        <v>#DIV/0!</v>
      </c>
      <c r="K103" s="28">
        <f>I179</f>
        <v>0</v>
      </c>
    </row>
    <row r="104" spans="2:11" s="4" customFormat="1" ht="15.75" x14ac:dyDescent="0.25">
      <c r="B104" s="33" t="s">
        <v>70</v>
      </c>
      <c r="C104" s="161" t="s">
        <v>71</v>
      </c>
      <c r="D104" s="161"/>
      <c r="E104" s="30" t="s">
        <v>15</v>
      </c>
      <c r="F104" s="162">
        <v>0</v>
      </c>
      <c r="G104" s="162"/>
      <c r="H104" s="37">
        <v>0</v>
      </c>
      <c r="I104" s="35">
        <f t="shared" si="0"/>
        <v>0</v>
      </c>
      <c r="J104" s="22" t="e">
        <f>I104/K104</f>
        <v>#DIV/0!</v>
      </c>
      <c r="K104" s="28">
        <f>I179</f>
        <v>0</v>
      </c>
    </row>
    <row r="105" spans="2:11" ht="15.75" x14ac:dyDescent="0.25">
      <c r="B105" s="26" t="s">
        <v>191</v>
      </c>
      <c r="C105" s="187" t="s">
        <v>217</v>
      </c>
      <c r="D105" s="188"/>
      <c r="E105" s="188"/>
      <c r="F105" s="188"/>
      <c r="G105" s="188"/>
      <c r="H105" s="188"/>
      <c r="I105" s="189"/>
      <c r="J105" s="22"/>
      <c r="K105" s="28">
        <f>I179</f>
        <v>0</v>
      </c>
    </row>
    <row r="106" spans="2:11" ht="15.75" x14ac:dyDescent="0.25">
      <c r="B106" s="33" t="s">
        <v>86</v>
      </c>
      <c r="C106" s="161" t="s">
        <v>87</v>
      </c>
      <c r="D106" s="161"/>
      <c r="E106" s="34" t="s">
        <v>42</v>
      </c>
      <c r="F106" s="162">
        <v>0</v>
      </c>
      <c r="G106" s="162"/>
      <c r="H106" s="32">
        <v>0</v>
      </c>
      <c r="I106" s="35">
        <f t="shared" si="0"/>
        <v>0</v>
      </c>
      <c r="J106" s="22" t="e">
        <f t="shared" ref="J106:J115" si="9">I106/K106</f>
        <v>#DIV/0!</v>
      </c>
      <c r="K106" s="28">
        <f>I179</f>
        <v>0</v>
      </c>
    </row>
    <row r="107" spans="2:11" ht="15.75" x14ac:dyDescent="0.25">
      <c r="B107" s="33" t="s">
        <v>88</v>
      </c>
      <c r="C107" s="161" t="s">
        <v>89</v>
      </c>
      <c r="D107" s="161"/>
      <c r="E107" s="34" t="s">
        <v>42</v>
      </c>
      <c r="F107" s="162">
        <v>0</v>
      </c>
      <c r="G107" s="162"/>
      <c r="H107" s="37">
        <v>0</v>
      </c>
      <c r="I107" s="35">
        <f t="shared" si="0"/>
        <v>0</v>
      </c>
      <c r="J107" s="22" t="e">
        <f t="shared" si="9"/>
        <v>#DIV/0!</v>
      </c>
      <c r="K107" s="28">
        <f>I179</f>
        <v>0</v>
      </c>
    </row>
    <row r="108" spans="2:11" ht="15.75" x14ac:dyDescent="0.25">
      <c r="B108" s="33" t="s">
        <v>90</v>
      </c>
      <c r="C108" s="161" t="s">
        <v>91</v>
      </c>
      <c r="D108" s="161"/>
      <c r="E108" s="34" t="s">
        <v>42</v>
      </c>
      <c r="F108" s="162">
        <v>0</v>
      </c>
      <c r="G108" s="162"/>
      <c r="H108" s="37">
        <v>0</v>
      </c>
      <c r="I108" s="35">
        <f t="shared" si="0"/>
        <v>0</v>
      </c>
      <c r="J108" s="22" t="e">
        <f t="shared" si="9"/>
        <v>#DIV/0!</v>
      </c>
      <c r="K108" s="28">
        <f>I179</f>
        <v>0</v>
      </c>
    </row>
    <row r="109" spans="2:11" s="8" customFormat="1" ht="15.75" x14ac:dyDescent="0.25">
      <c r="B109" s="33" t="s">
        <v>92</v>
      </c>
      <c r="C109" s="161" t="s">
        <v>93</v>
      </c>
      <c r="D109" s="161"/>
      <c r="E109" s="34" t="s">
        <v>42</v>
      </c>
      <c r="F109" s="162">
        <v>0</v>
      </c>
      <c r="G109" s="162"/>
      <c r="H109" s="37">
        <v>0</v>
      </c>
      <c r="I109" s="35">
        <f t="shared" si="0"/>
        <v>0</v>
      </c>
      <c r="J109" s="22" t="e">
        <f t="shared" si="9"/>
        <v>#DIV/0!</v>
      </c>
      <c r="K109" s="28">
        <f>I179</f>
        <v>0</v>
      </c>
    </row>
    <row r="110" spans="2:11" s="8" customFormat="1" ht="15.75" x14ac:dyDescent="0.25">
      <c r="B110" s="33" t="s">
        <v>96</v>
      </c>
      <c r="C110" s="161" t="s">
        <v>97</v>
      </c>
      <c r="D110" s="161"/>
      <c r="E110" s="34" t="s">
        <v>42</v>
      </c>
      <c r="F110" s="162">
        <v>0</v>
      </c>
      <c r="G110" s="162"/>
      <c r="H110" s="37">
        <v>0</v>
      </c>
      <c r="I110" s="35">
        <f t="shared" si="0"/>
        <v>0</v>
      </c>
      <c r="J110" s="22" t="e">
        <f t="shared" si="9"/>
        <v>#DIV/0!</v>
      </c>
      <c r="K110" s="28">
        <f>I179</f>
        <v>0</v>
      </c>
    </row>
    <row r="111" spans="2:11" ht="15.75" x14ac:dyDescent="0.25">
      <c r="B111" s="33" t="s">
        <v>94</v>
      </c>
      <c r="C111" s="161" t="s">
        <v>95</v>
      </c>
      <c r="D111" s="161"/>
      <c r="E111" s="34" t="s">
        <v>42</v>
      </c>
      <c r="F111" s="162">
        <v>0</v>
      </c>
      <c r="G111" s="162"/>
      <c r="H111" s="37">
        <v>0</v>
      </c>
      <c r="I111" s="35">
        <f t="shared" si="0"/>
        <v>0</v>
      </c>
      <c r="J111" s="22" t="e">
        <f t="shared" si="9"/>
        <v>#DIV/0!</v>
      </c>
      <c r="K111" s="28">
        <f>I179</f>
        <v>0</v>
      </c>
    </row>
    <row r="112" spans="2:11" ht="15.75" x14ac:dyDescent="0.25">
      <c r="B112" s="33" t="s">
        <v>98</v>
      </c>
      <c r="C112" s="161" t="s">
        <v>99</v>
      </c>
      <c r="D112" s="161"/>
      <c r="E112" s="34" t="s">
        <v>42</v>
      </c>
      <c r="F112" s="162">
        <v>0</v>
      </c>
      <c r="G112" s="162"/>
      <c r="H112" s="37">
        <v>0</v>
      </c>
      <c r="I112" s="35">
        <f t="shared" si="0"/>
        <v>0</v>
      </c>
      <c r="J112" s="22" t="e">
        <f t="shared" si="9"/>
        <v>#DIV/0!</v>
      </c>
      <c r="K112" s="28">
        <f>I179</f>
        <v>0</v>
      </c>
    </row>
    <row r="113" spans="2:11" ht="15.75" x14ac:dyDescent="0.25">
      <c r="B113" s="33" t="s">
        <v>100</v>
      </c>
      <c r="C113" s="161" t="s">
        <v>101</v>
      </c>
      <c r="D113" s="161"/>
      <c r="E113" s="34" t="s">
        <v>42</v>
      </c>
      <c r="F113" s="162">
        <v>0</v>
      </c>
      <c r="G113" s="162"/>
      <c r="H113" s="37">
        <v>0</v>
      </c>
      <c r="I113" s="35">
        <f t="shared" si="0"/>
        <v>0</v>
      </c>
      <c r="J113" s="22" t="e">
        <f t="shared" si="9"/>
        <v>#DIV/0!</v>
      </c>
      <c r="K113" s="28">
        <f>I179</f>
        <v>0</v>
      </c>
    </row>
    <row r="114" spans="2:11" ht="15.75" x14ac:dyDescent="0.25">
      <c r="B114" s="33" t="s">
        <v>102</v>
      </c>
      <c r="C114" s="161" t="s">
        <v>103</v>
      </c>
      <c r="D114" s="161"/>
      <c r="E114" s="34" t="s">
        <v>42</v>
      </c>
      <c r="F114" s="162">
        <v>0</v>
      </c>
      <c r="G114" s="162"/>
      <c r="H114" s="37">
        <v>0</v>
      </c>
      <c r="I114" s="35">
        <f t="shared" si="0"/>
        <v>0</v>
      </c>
      <c r="J114" s="22" t="e">
        <f t="shared" si="9"/>
        <v>#DIV/0!</v>
      </c>
      <c r="K114" s="28">
        <f>I179</f>
        <v>0</v>
      </c>
    </row>
    <row r="115" spans="2:11" ht="15.75" x14ac:dyDescent="0.25">
      <c r="B115" s="47" t="s">
        <v>224</v>
      </c>
      <c r="C115" s="161" t="s">
        <v>225</v>
      </c>
      <c r="D115" s="161"/>
      <c r="E115" s="34" t="s">
        <v>42</v>
      </c>
      <c r="F115" s="162">
        <v>0</v>
      </c>
      <c r="G115" s="162"/>
      <c r="H115" s="37">
        <v>0</v>
      </c>
      <c r="I115" s="35">
        <f t="shared" ref="I115" si="10">F115*H115</f>
        <v>0</v>
      </c>
      <c r="J115" s="22" t="e">
        <f t="shared" si="9"/>
        <v>#DIV/0!</v>
      </c>
      <c r="K115" s="28">
        <f>I179</f>
        <v>0</v>
      </c>
    </row>
    <row r="116" spans="2:11" ht="15.75" x14ac:dyDescent="0.25">
      <c r="B116" s="178"/>
      <c r="C116" s="179"/>
      <c r="D116" s="179"/>
      <c r="E116" s="179"/>
      <c r="F116" s="179"/>
      <c r="G116" s="180"/>
      <c r="H116" s="37" t="s">
        <v>207</v>
      </c>
      <c r="I116" s="27">
        <f>SUM(I85:I115)</f>
        <v>0</v>
      </c>
      <c r="J116" s="22"/>
      <c r="K116" s="28">
        <f>I179</f>
        <v>0</v>
      </c>
    </row>
    <row r="117" spans="2:11" ht="15.75" x14ac:dyDescent="0.25">
      <c r="B117" s="23" t="s">
        <v>175</v>
      </c>
      <c r="C117" s="174" t="s">
        <v>104</v>
      </c>
      <c r="D117" s="174"/>
      <c r="E117" s="174"/>
      <c r="F117" s="174"/>
      <c r="G117" s="174"/>
      <c r="H117" s="174"/>
      <c r="I117" s="174"/>
      <c r="J117" s="22"/>
      <c r="K117" s="28">
        <f>I179</f>
        <v>0</v>
      </c>
    </row>
    <row r="118" spans="2:11" ht="15.75" x14ac:dyDescent="0.25">
      <c r="B118" s="33" t="s">
        <v>105</v>
      </c>
      <c r="C118" s="161" t="s">
        <v>106</v>
      </c>
      <c r="D118" s="161"/>
      <c r="E118" s="34" t="s">
        <v>42</v>
      </c>
      <c r="F118" s="162">
        <v>0</v>
      </c>
      <c r="G118" s="162"/>
      <c r="H118" s="37">
        <v>0</v>
      </c>
      <c r="I118" s="35">
        <f t="shared" si="0"/>
        <v>0</v>
      </c>
      <c r="J118" s="22" t="e">
        <f t="shared" ref="J118:J130" si="11">I118/K118</f>
        <v>#DIV/0!</v>
      </c>
      <c r="K118" s="28">
        <f>I179</f>
        <v>0</v>
      </c>
    </row>
    <row r="119" spans="2:11" ht="15.75" x14ac:dyDescent="0.25">
      <c r="B119" s="33" t="s">
        <v>107</v>
      </c>
      <c r="C119" s="161" t="s">
        <v>108</v>
      </c>
      <c r="D119" s="161"/>
      <c r="E119" s="34" t="s">
        <v>42</v>
      </c>
      <c r="F119" s="162">
        <v>0</v>
      </c>
      <c r="G119" s="162"/>
      <c r="H119" s="36">
        <v>0</v>
      </c>
      <c r="I119" s="35">
        <f t="shared" ref="I119:I149" si="12">F119*H119</f>
        <v>0</v>
      </c>
      <c r="J119" s="22" t="e">
        <f t="shared" si="11"/>
        <v>#DIV/0!</v>
      </c>
      <c r="K119" s="28">
        <f>I179</f>
        <v>0</v>
      </c>
    </row>
    <row r="120" spans="2:11" ht="15.75" x14ac:dyDescent="0.25">
      <c r="B120" s="33" t="s">
        <v>109</v>
      </c>
      <c r="C120" s="161" t="s">
        <v>110</v>
      </c>
      <c r="D120" s="161"/>
      <c r="E120" s="34" t="s">
        <v>42</v>
      </c>
      <c r="F120" s="162">
        <v>0</v>
      </c>
      <c r="G120" s="162"/>
      <c r="H120" s="36">
        <v>0</v>
      </c>
      <c r="I120" s="35">
        <f t="shared" si="12"/>
        <v>0</v>
      </c>
      <c r="J120" s="22" t="e">
        <f t="shared" si="11"/>
        <v>#DIV/0!</v>
      </c>
      <c r="K120" s="28">
        <f>I179</f>
        <v>0</v>
      </c>
    </row>
    <row r="121" spans="2:11" ht="15.75" x14ac:dyDescent="0.25">
      <c r="B121" s="33" t="s">
        <v>111</v>
      </c>
      <c r="C121" s="161" t="s">
        <v>112</v>
      </c>
      <c r="D121" s="161"/>
      <c r="E121" s="34" t="s">
        <v>42</v>
      </c>
      <c r="F121" s="162">
        <v>0</v>
      </c>
      <c r="G121" s="162"/>
      <c r="H121" s="36">
        <v>0</v>
      </c>
      <c r="I121" s="35">
        <f t="shared" si="12"/>
        <v>0</v>
      </c>
      <c r="J121" s="22" t="e">
        <f t="shared" si="11"/>
        <v>#DIV/0!</v>
      </c>
      <c r="K121" s="28">
        <f>I179</f>
        <v>0</v>
      </c>
    </row>
    <row r="122" spans="2:11" ht="15.75" x14ac:dyDescent="0.25">
      <c r="B122" s="33" t="s">
        <v>113</v>
      </c>
      <c r="C122" s="161" t="s">
        <v>114</v>
      </c>
      <c r="D122" s="161"/>
      <c r="E122" s="34" t="s">
        <v>42</v>
      </c>
      <c r="F122" s="162">
        <v>0</v>
      </c>
      <c r="G122" s="162"/>
      <c r="H122" s="32">
        <v>0</v>
      </c>
      <c r="I122" s="35">
        <f t="shared" si="12"/>
        <v>0</v>
      </c>
      <c r="J122" s="22" t="e">
        <f t="shared" si="11"/>
        <v>#DIV/0!</v>
      </c>
      <c r="K122" s="28">
        <f>I179</f>
        <v>0</v>
      </c>
    </row>
    <row r="123" spans="2:11" ht="15.75" x14ac:dyDescent="0.25">
      <c r="B123" s="33" t="s">
        <v>115</v>
      </c>
      <c r="C123" s="161" t="s">
        <v>116</v>
      </c>
      <c r="D123" s="161"/>
      <c r="E123" s="34" t="s">
        <v>42</v>
      </c>
      <c r="F123" s="162">
        <v>0</v>
      </c>
      <c r="G123" s="162"/>
      <c r="H123" s="36">
        <v>0</v>
      </c>
      <c r="I123" s="35">
        <f t="shared" si="12"/>
        <v>0</v>
      </c>
      <c r="J123" s="22" t="e">
        <f t="shared" si="11"/>
        <v>#DIV/0!</v>
      </c>
      <c r="K123" s="28">
        <f>I179</f>
        <v>0</v>
      </c>
    </row>
    <row r="124" spans="2:11" ht="15.75" x14ac:dyDescent="0.25">
      <c r="B124" s="33" t="s">
        <v>117</v>
      </c>
      <c r="C124" s="161" t="s">
        <v>118</v>
      </c>
      <c r="D124" s="161"/>
      <c r="E124" s="34" t="s">
        <v>42</v>
      </c>
      <c r="F124" s="162">
        <v>0</v>
      </c>
      <c r="G124" s="162"/>
      <c r="H124" s="36">
        <v>0</v>
      </c>
      <c r="I124" s="35">
        <f t="shared" si="12"/>
        <v>0</v>
      </c>
      <c r="J124" s="22" t="e">
        <f t="shared" si="11"/>
        <v>#DIV/0!</v>
      </c>
      <c r="K124" s="28">
        <f>I179</f>
        <v>0</v>
      </c>
    </row>
    <row r="125" spans="2:11" s="8" customFormat="1" ht="15.75" x14ac:dyDescent="0.25">
      <c r="B125" s="33" t="s">
        <v>119</v>
      </c>
      <c r="C125" s="161" t="s">
        <v>120</v>
      </c>
      <c r="D125" s="161"/>
      <c r="E125" s="34" t="s">
        <v>42</v>
      </c>
      <c r="F125" s="162">
        <v>0</v>
      </c>
      <c r="G125" s="162"/>
      <c r="H125" s="36">
        <v>0</v>
      </c>
      <c r="I125" s="35">
        <f t="shared" si="12"/>
        <v>0</v>
      </c>
      <c r="J125" s="22" t="e">
        <f t="shared" si="11"/>
        <v>#DIV/0!</v>
      </c>
      <c r="K125" s="28">
        <f>I179</f>
        <v>0</v>
      </c>
    </row>
    <row r="126" spans="2:11" ht="15.75" x14ac:dyDescent="0.25">
      <c r="B126" s="33" t="s">
        <v>121</v>
      </c>
      <c r="C126" s="161" t="s">
        <v>122</v>
      </c>
      <c r="D126" s="161"/>
      <c r="E126" s="34" t="s">
        <v>15</v>
      </c>
      <c r="F126" s="162">
        <v>0</v>
      </c>
      <c r="G126" s="162"/>
      <c r="H126" s="36">
        <v>0</v>
      </c>
      <c r="I126" s="35">
        <f t="shared" si="12"/>
        <v>0</v>
      </c>
      <c r="J126" s="22" t="e">
        <f t="shared" si="11"/>
        <v>#DIV/0!</v>
      </c>
      <c r="K126" s="28">
        <f>I179</f>
        <v>0</v>
      </c>
    </row>
    <row r="127" spans="2:11" s="8" customFormat="1" ht="15.75" x14ac:dyDescent="0.25">
      <c r="B127" s="33" t="s">
        <v>123</v>
      </c>
      <c r="C127" s="161" t="s">
        <v>124</v>
      </c>
      <c r="D127" s="161"/>
      <c r="E127" s="34" t="s">
        <v>15</v>
      </c>
      <c r="F127" s="162">
        <v>0</v>
      </c>
      <c r="G127" s="162"/>
      <c r="H127" s="36">
        <v>0</v>
      </c>
      <c r="I127" s="35">
        <f t="shared" si="12"/>
        <v>0</v>
      </c>
      <c r="J127" s="22" t="e">
        <f t="shared" si="11"/>
        <v>#DIV/0!</v>
      </c>
      <c r="K127" s="28">
        <f>I179</f>
        <v>0</v>
      </c>
    </row>
    <row r="128" spans="2:11" s="5" customFormat="1" ht="15.75" x14ac:dyDescent="0.25">
      <c r="B128" s="33" t="s">
        <v>125</v>
      </c>
      <c r="C128" s="161" t="s">
        <v>126</v>
      </c>
      <c r="D128" s="161"/>
      <c r="E128" s="34" t="s">
        <v>15</v>
      </c>
      <c r="F128" s="162">
        <v>0</v>
      </c>
      <c r="G128" s="162"/>
      <c r="H128" s="36">
        <v>0</v>
      </c>
      <c r="I128" s="35">
        <f t="shared" si="12"/>
        <v>0</v>
      </c>
      <c r="J128" s="22" t="e">
        <f t="shared" si="11"/>
        <v>#DIV/0!</v>
      </c>
      <c r="K128" s="28">
        <f>I179</f>
        <v>0</v>
      </c>
    </row>
    <row r="129" spans="2:12" s="5" customFormat="1" ht="15.75" x14ac:dyDescent="0.25">
      <c r="B129" s="33" t="s">
        <v>127</v>
      </c>
      <c r="C129" s="161" t="s">
        <v>128</v>
      </c>
      <c r="D129" s="161"/>
      <c r="E129" s="34" t="s">
        <v>15</v>
      </c>
      <c r="F129" s="162">
        <v>0</v>
      </c>
      <c r="G129" s="162"/>
      <c r="H129" s="36">
        <v>0</v>
      </c>
      <c r="I129" s="35">
        <f t="shared" si="12"/>
        <v>0</v>
      </c>
      <c r="J129" s="22" t="e">
        <f t="shared" si="11"/>
        <v>#DIV/0!</v>
      </c>
      <c r="K129" s="28">
        <f>I179</f>
        <v>0</v>
      </c>
    </row>
    <row r="130" spans="2:12" s="8" customFormat="1" ht="15.75" x14ac:dyDescent="0.25">
      <c r="B130" s="33" t="s">
        <v>129</v>
      </c>
      <c r="C130" s="161" t="s">
        <v>130</v>
      </c>
      <c r="D130" s="161"/>
      <c r="E130" s="34" t="s">
        <v>15</v>
      </c>
      <c r="F130" s="162">
        <v>0</v>
      </c>
      <c r="G130" s="162"/>
      <c r="H130" s="36">
        <v>0</v>
      </c>
      <c r="I130" s="35">
        <f t="shared" si="12"/>
        <v>0</v>
      </c>
      <c r="J130" s="22" t="e">
        <f t="shared" si="11"/>
        <v>#DIV/0!</v>
      </c>
      <c r="K130" s="28">
        <f>I179</f>
        <v>0</v>
      </c>
    </row>
    <row r="131" spans="2:12" s="8" customFormat="1" ht="15.75" x14ac:dyDescent="0.25">
      <c r="B131" s="178"/>
      <c r="C131" s="179"/>
      <c r="D131" s="179"/>
      <c r="E131" s="179"/>
      <c r="F131" s="179"/>
      <c r="G131" s="180"/>
      <c r="H131" s="36" t="s">
        <v>207</v>
      </c>
      <c r="I131" s="27">
        <f>SUM(I118:I130)</f>
        <v>0</v>
      </c>
      <c r="J131" s="22"/>
      <c r="K131" s="28">
        <f>I179</f>
        <v>0</v>
      </c>
    </row>
    <row r="132" spans="2:12" s="8" customFormat="1" ht="15.75" x14ac:dyDescent="0.25">
      <c r="B132" s="23" t="s">
        <v>176</v>
      </c>
      <c r="C132" s="174" t="s">
        <v>131</v>
      </c>
      <c r="D132" s="174"/>
      <c r="E132" s="174"/>
      <c r="F132" s="174"/>
      <c r="G132" s="174"/>
      <c r="H132" s="174"/>
      <c r="I132" s="174"/>
      <c r="J132" s="22"/>
      <c r="K132" s="28">
        <f>I179</f>
        <v>0</v>
      </c>
    </row>
    <row r="133" spans="2:12" s="5" customFormat="1" ht="15.75" x14ac:dyDescent="0.25">
      <c r="B133" s="26" t="s">
        <v>193</v>
      </c>
      <c r="C133" s="187" t="s">
        <v>192</v>
      </c>
      <c r="D133" s="188"/>
      <c r="E133" s="188"/>
      <c r="F133" s="188"/>
      <c r="G133" s="188"/>
      <c r="H133" s="188"/>
      <c r="I133" s="189"/>
      <c r="J133" s="22"/>
      <c r="K133" s="28">
        <f>I179</f>
        <v>0</v>
      </c>
    </row>
    <row r="134" spans="2:12" s="8" customFormat="1" ht="15.75" x14ac:dyDescent="0.25">
      <c r="B134" s="33" t="s">
        <v>140</v>
      </c>
      <c r="C134" s="161" t="s">
        <v>141</v>
      </c>
      <c r="D134" s="161"/>
      <c r="E134" s="30" t="s">
        <v>13</v>
      </c>
      <c r="F134" s="162">
        <v>0</v>
      </c>
      <c r="G134" s="162"/>
      <c r="H134" s="36">
        <v>0</v>
      </c>
      <c r="I134" s="35">
        <f t="shared" si="12"/>
        <v>0</v>
      </c>
      <c r="J134" s="22" t="e">
        <f t="shared" ref="J134:J139" si="13">I134/K134</f>
        <v>#DIV/0!</v>
      </c>
      <c r="K134" s="28">
        <f>I179</f>
        <v>0</v>
      </c>
    </row>
    <row r="135" spans="2:12" s="8" customFormat="1" ht="15.75" x14ac:dyDescent="0.25">
      <c r="B135" s="33" t="s">
        <v>142</v>
      </c>
      <c r="C135" s="161" t="s">
        <v>143</v>
      </c>
      <c r="D135" s="161"/>
      <c r="E135" s="30" t="s">
        <v>13</v>
      </c>
      <c r="F135" s="162">
        <v>0</v>
      </c>
      <c r="G135" s="162"/>
      <c r="H135" s="36">
        <v>0</v>
      </c>
      <c r="I135" s="35">
        <f t="shared" si="12"/>
        <v>0</v>
      </c>
      <c r="J135" s="22" t="e">
        <f t="shared" si="13"/>
        <v>#DIV/0!</v>
      </c>
      <c r="K135" s="28">
        <f>I179</f>
        <v>0</v>
      </c>
    </row>
    <row r="136" spans="2:12" s="6" customFormat="1" ht="15.75" x14ac:dyDescent="0.25">
      <c r="B136" s="47" t="s">
        <v>202</v>
      </c>
      <c r="C136" s="161" t="s">
        <v>218</v>
      </c>
      <c r="D136" s="161"/>
      <c r="E136" s="30" t="s">
        <v>14</v>
      </c>
      <c r="F136" s="163">
        <v>0</v>
      </c>
      <c r="G136" s="164"/>
      <c r="H136" s="36">
        <v>0</v>
      </c>
      <c r="I136" s="35">
        <f t="shared" si="12"/>
        <v>0</v>
      </c>
      <c r="J136" s="22" t="e">
        <f t="shared" si="13"/>
        <v>#DIV/0!</v>
      </c>
      <c r="K136" s="28">
        <f>I179</f>
        <v>0</v>
      </c>
    </row>
    <row r="137" spans="2:12" s="6" customFormat="1" ht="15.75" x14ac:dyDescent="0.25">
      <c r="B137" s="47" t="s">
        <v>213</v>
      </c>
      <c r="C137" s="161" t="s">
        <v>214</v>
      </c>
      <c r="D137" s="161"/>
      <c r="E137" s="34" t="s">
        <v>13</v>
      </c>
      <c r="F137" s="162">
        <v>0</v>
      </c>
      <c r="G137" s="162"/>
      <c r="H137" s="32">
        <v>0</v>
      </c>
      <c r="I137" s="35">
        <f t="shared" si="12"/>
        <v>0</v>
      </c>
      <c r="J137" s="22" t="e">
        <f t="shared" si="13"/>
        <v>#DIV/0!</v>
      </c>
      <c r="K137" s="28">
        <f>I179</f>
        <v>0</v>
      </c>
    </row>
    <row r="138" spans="2:12" s="8" customFormat="1" ht="15.75" x14ac:dyDescent="0.25">
      <c r="B138" s="47" t="s">
        <v>208</v>
      </c>
      <c r="C138" s="161" t="s">
        <v>157</v>
      </c>
      <c r="D138" s="161"/>
      <c r="E138" s="47" t="s">
        <v>14</v>
      </c>
      <c r="F138" s="162">
        <v>0</v>
      </c>
      <c r="G138" s="162"/>
      <c r="H138" s="31">
        <v>0</v>
      </c>
      <c r="I138" s="27">
        <f t="shared" si="12"/>
        <v>0</v>
      </c>
      <c r="J138" s="22" t="e">
        <f t="shared" si="13"/>
        <v>#DIV/0!</v>
      </c>
      <c r="K138" s="28">
        <f>I179</f>
        <v>0</v>
      </c>
    </row>
    <row r="139" spans="2:12" s="8" customFormat="1" ht="15.75" x14ac:dyDescent="0.25">
      <c r="B139" s="33" t="s">
        <v>144</v>
      </c>
      <c r="C139" s="161" t="s">
        <v>145</v>
      </c>
      <c r="D139" s="161"/>
      <c r="E139" s="30" t="s">
        <v>13</v>
      </c>
      <c r="F139" s="162">
        <v>0</v>
      </c>
      <c r="G139" s="162"/>
      <c r="H139" s="36">
        <v>0</v>
      </c>
      <c r="I139" s="35">
        <f t="shared" si="12"/>
        <v>0</v>
      </c>
      <c r="J139" s="22" t="e">
        <f t="shared" si="13"/>
        <v>#DIV/0!</v>
      </c>
      <c r="K139" s="28">
        <f>I179</f>
        <v>0</v>
      </c>
    </row>
    <row r="140" spans="2:12" s="8" customFormat="1" ht="15.75" x14ac:dyDescent="0.25">
      <c r="B140" s="33"/>
      <c r="C140" s="38"/>
      <c r="D140" s="39"/>
      <c r="E140" s="40"/>
      <c r="F140" s="41"/>
      <c r="G140" s="41"/>
      <c r="H140" s="36" t="s">
        <v>207</v>
      </c>
      <c r="I140" s="97">
        <f>SUM(I134:I139)</f>
        <v>0</v>
      </c>
      <c r="J140" s="22"/>
      <c r="K140" s="28">
        <f>I179</f>
        <v>0</v>
      </c>
    </row>
    <row r="141" spans="2:12" ht="15.75" x14ac:dyDescent="0.25">
      <c r="B141" s="26" t="s">
        <v>195</v>
      </c>
      <c r="C141" s="187" t="s">
        <v>194</v>
      </c>
      <c r="D141" s="188"/>
      <c r="E141" s="188"/>
      <c r="F141" s="188"/>
      <c r="G141" s="188"/>
      <c r="H141" s="188"/>
      <c r="I141" s="189"/>
      <c r="J141" s="22"/>
      <c r="K141" s="28">
        <f>I179</f>
        <v>0</v>
      </c>
    </row>
    <row r="142" spans="2:12" s="8" customFormat="1" ht="15.75" x14ac:dyDescent="0.25">
      <c r="B142" s="33" t="s">
        <v>140</v>
      </c>
      <c r="C142" s="161" t="s">
        <v>141</v>
      </c>
      <c r="D142" s="161"/>
      <c r="E142" s="30" t="s">
        <v>13</v>
      </c>
      <c r="F142" s="162">
        <f>668.04*2</f>
        <v>1336.08</v>
      </c>
      <c r="G142" s="162"/>
      <c r="H142" s="36">
        <v>0</v>
      </c>
      <c r="I142" s="35">
        <f t="shared" ref="I142:I144" si="14">F142*H142</f>
        <v>0</v>
      </c>
      <c r="J142" s="22" t="e">
        <f>I142/K142</f>
        <v>#DIV/0!</v>
      </c>
      <c r="K142" s="28">
        <f>I179</f>
        <v>0</v>
      </c>
    </row>
    <row r="143" spans="2:12" ht="15.75" x14ac:dyDescent="0.25">
      <c r="B143" s="33" t="s">
        <v>142</v>
      </c>
      <c r="C143" s="161" t="s">
        <v>143</v>
      </c>
      <c r="D143" s="161"/>
      <c r="E143" s="30" t="s">
        <v>13</v>
      </c>
      <c r="F143" s="162">
        <v>0</v>
      </c>
      <c r="G143" s="162"/>
      <c r="H143" s="36">
        <v>0</v>
      </c>
      <c r="I143" s="35">
        <f t="shared" si="14"/>
        <v>0</v>
      </c>
      <c r="J143" s="22" t="e">
        <f>I143/K143</f>
        <v>#DIV/0!</v>
      </c>
      <c r="K143" s="28">
        <f>I179</f>
        <v>0</v>
      </c>
      <c r="L143" s="8"/>
    </row>
    <row r="144" spans="2:12" ht="15.75" x14ac:dyDescent="0.25">
      <c r="B144" s="47" t="s">
        <v>202</v>
      </c>
      <c r="C144" s="161" t="s">
        <v>218</v>
      </c>
      <c r="D144" s="161"/>
      <c r="E144" s="30" t="s">
        <v>14</v>
      </c>
      <c r="F144" s="163">
        <v>0</v>
      </c>
      <c r="G144" s="164"/>
      <c r="H144" s="36">
        <v>0</v>
      </c>
      <c r="I144" s="35">
        <f t="shared" si="14"/>
        <v>0</v>
      </c>
      <c r="J144" s="22" t="e">
        <f>I144/K144</f>
        <v>#DIV/0!</v>
      </c>
      <c r="K144" s="28">
        <f>I179</f>
        <v>0</v>
      </c>
    </row>
    <row r="145" spans="2:12" ht="15.75" x14ac:dyDescent="0.25">
      <c r="B145" s="33"/>
      <c r="C145" s="38"/>
      <c r="D145" s="39"/>
      <c r="E145" s="40"/>
      <c r="F145" s="41"/>
      <c r="G145" s="41"/>
      <c r="H145" s="36" t="s">
        <v>207</v>
      </c>
      <c r="I145" s="97">
        <f>SUM(I142:I144)</f>
        <v>0</v>
      </c>
      <c r="J145" s="22"/>
      <c r="K145" s="28">
        <f>I179</f>
        <v>0</v>
      </c>
    </row>
    <row r="146" spans="2:12" s="8" customFormat="1" ht="15.75" x14ac:dyDescent="0.25">
      <c r="B146" s="26" t="s">
        <v>196</v>
      </c>
      <c r="C146" s="187" t="s">
        <v>219</v>
      </c>
      <c r="D146" s="188"/>
      <c r="E146" s="188"/>
      <c r="F146" s="188"/>
      <c r="G146" s="188"/>
      <c r="H146" s="188"/>
      <c r="I146" s="189"/>
      <c r="J146" s="22"/>
      <c r="K146" s="28">
        <f>I179</f>
        <v>0</v>
      </c>
    </row>
    <row r="147" spans="2:12" s="8" customFormat="1" ht="15.75" x14ac:dyDescent="0.25">
      <c r="B147" s="33" t="s">
        <v>132</v>
      </c>
      <c r="C147" s="161" t="s">
        <v>133</v>
      </c>
      <c r="D147" s="161"/>
      <c r="E147" s="30" t="s">
        <v>13</v>
      </c>
      <c r="F147" s="162">
        <v>0</v>
      </c>
      <c r="G147" s="162"/>
      <c r="H147" s="36">
        <v>0</v>
      </c>
      <c r="I147" s="35">
        <f t="shared" si="12"/>
        <v>0</v>
      </c>
      <c r="J147" s="22" t="e">
        <f t="shared" ref="J147:J152" si="15">I147/K147</f>
        <v>#DIV/0!</v>
      </c>
      <c r="K147" s="28">
        <f>I179</f>
        <v>0</v>
      </c>
    </row>
    <row r="148" spans="2:12" s="8" customFormat="1" ht="15.75" x14ac:dyDescent="0.25">
      <c r="B148" s="47" t="s">
        <v>220</v>
      </c>
      <c r="C148" s="184" t="s">
        <v>221</v>
      </c>
      <c r="D148" s="185"/>
      <c r="E148" s="30" t="s">
        <v>14</v>
      </c>
      <c r="F148" s="163">
        <v>0</v>
      </c>
      <c r="G148" s="164"/>
      <c r="H148" s="36">
        <v>0</v>
      </c>
      <c r="I148" s="35">
        <f t="shared" si="12"/>
        <v>0</v>
      </c>
      <c r="J148" s="22" t="e">
        <f t="shared" si="15"/>
        <v>#DIV/0!</v>
      </c>
      <c r="K148" s="28">
        <f>I179</f>
        <v>0</v>
      </c>
    </row>
    <row r="149" spans="2:12" s="8" customFormat="1" ht="15.75" x14ac:dyDescent="0.25">
      <c r="B149" s="33" t="s">
        <v>31</v>
      </c>
      <c r="C149" s="161" t="s">
        <v>32</v>
      </c>
      <c r="D149" s="161"/>
      <c r="E149" s="34" t="s">
        <v>14</v>
      </c>
      <c r="F149" s="162">
        <v>0</v>
      </c>
      <c r="G149" s="162"/>
      <c r="H149" s="32">
        <v>0</v>
      </c>
      <c r="I149" s="35">
        <f t="shared" si="12"/>
        <v>0</v>
      </c>
      <c r="J149" s="22" t="e">
        <f t="shared" si="15"/>
        <v>#DIV/0!</v>
      </c>
      <c r="K149" s="28">
        <f>I179</f>
        <v>0</v>
      </c>
    </row>
    <row r="150" spans="2:12" s="8" customFormat="1" ht="15.75" x14ac:dyDescent="0.25">
      <c r="B150" s="33" t="s">
        <v>134</v>
      </c>
      <c r="C150" s="161" t="s">
        <v>135</v>
      </c>
      <c r="D150" s="161"/>
      <c r="E150" s="30" t="s">
        <v>13</v>
      </c>
      <c r="F150" s="162">
        <v>0</v>
      </c>
      <c r="G150" s="162"/>
      <c r="H150" s="36">
        <v>0</v>
      </c>
      <c r="I150" s="35">
        <f>F150*H150</f>
        <v>0</v>
      </c>
      <c r="J150" s="22" t="e">
        <f t="shared" si="15"/>
        <v>#DIV/0!</v>
      </c>
      <c r="K150" s="28">
        <f>I179</f>
        <v>0</v>
      </c>
    </row>
    <row r="151" spans="2:12" s="8" customFormat="1" ht="15.75" x14ac:dyDescent="0.25">
      <c r="B151" s="33" t="s">
        <v>136</v>
      </c>
      <c r="C151" s="161" t="s">
        <v>137</v>
      </c>
      <c r="D151" s="161"/>
      <c r="E151" s="30" t="s">
        <v>13</v>
      </c>
      <c r="F151" s="162">
        <v>0</v>
      </c>
      <c r="G151" s="162"/>
      <c r="H151" s="36">
        <v>0</v>
      </c>
      <c r="I151" s="35">
        <f>F151*H151</f>
        <v>0</v>
      </c>
      <c r="J151" s="22" t="e">
        <f t="shared" si="15"/>
        <v>#DIV/0!</v>
      </c>
      <c r="K151" s="28">
        <f>I179</f>
        <v>0</v>
      </c>
    </row>
    <row r="152" spans="2:12" s="8" customFormat="1" ht="15.75" x14ac:dyDescent="0.25">
      <c r="B152" s="33" t="s">
        <v>138</v>
      </c>
      <c r="C152" s="161" t="s">
        <v>139</v>
      </c>
      <c r="D152" s="161"/>
      <c r="E152" s="30" t="s">
        <v>15</v>
      </c>
      <c r="F152" s="162">
        <v>0</v>
      </c>
      <c r="G152" s="162"/>
      <c r="H152" s="36">
        <v>0</v>
      </c>
      <c r="I152" s="35">
        <f>F152*H152</f>
        <v>0</v>
      </c>
      <c r="J152" s="22" t="e">
        <f t="shared" si="15"/>
        <v>#DIV/0!</v>
      </c>
      <c r="K152" s="28">
        <f>I179</f>
        <v>0</v>
      </c>
    </row>
    <row r="153" spans="2:12" ht="15.75" x14ac:dyDescent="0.25">
      <c r="B153" s="33"/>
      <c r="C153" s="38"/>
      <c r="D153" s="39"/>
      <c r="E153" s="40"/>
      <c r="F153" s="41"/>
      <c r="G153" s="41"/>
      <c r="H153" s="36" t="s">
        <v>207</v>
      </c>
      <c r="I153" s="97">
        <f>SUM(I147:I152)</f>
        <v>0</v>
      </c>
      <c r="J153" s="22"/>
      <c r="K153" s="28">
        <f>I179</f>
        <v>0</v>
      </c>
      <c r="L153" s="8"/>
    </row>
    <row r="154" spans="2:12" ht="15.75" x14ac:dyDescent="0.25">
      <c r="B154" s="26" t="s">
        <v>198</v>
      </c>
      <c r="C154" s="165" t="s">
        <v>228</v>
      </c>
      <c r="D154" s="165"/>
      <c r="E154" s="165"/>
      <c r="F154" s="165"/>
      <c r="G154" s="165"/>
      <c r="H154" s="165"/>
      <c r="I154" s="165"/>
      <c r="J154" s="22"/>
      <c r="K154" s="28">
        <f>I179</f>
        <v>0</v>
      </c>
    </row>
    <row r="155" spans="2:12" s="8" customFormat="1" ht="15.75" x14ac:dyDescent="0.25">
      <c r="B155" s="47" t="s">
        <v>220</v>
      </c>
      <c r="C155" s="161" t="s">
        <v>221</v>
      </c>
      <c r="D155" s="161"/>
      <c r="E155" s="30" t="s">
        <v>14</v>
      </c>
      <c r="F155" s="162">
        <v>0</v>
      </c>
      <c r="G155" s="162"/>
      <c r="H155" s="36">
        <v>0</v>
      </c>
      <c r="I155" s="35">
        <f t="shared" ref="I155:I156" si="16">F155*H155</f>
        <v>0</v>
      </c>
      <c r="J155" s="22" t="e">
        <f>I155/K155</f>
        <v>#DIV/0!</v>
      </c>
      <c r="K155" s="28">
        <f>I179</f>
        <v>0</v>
      </c>
      <c r="L155"/>
    </row>
    <row r="156" spans="2:12" s="8" customFormat="1" ht="15.75" x14ac:dyDescent="0.25">
      <c r="B156" s="47" t="s">
        <v>232</v>
      </c>
      <c r="C156" s="166" t="s">
        <v>233</v>
      </c>
      <c r="D156" s="166"/>
      <c r="E156" s="34" t="s">
        <v>13</v>
      </c>
      <c r="F156" s="162">
        <v>0</v>
      </c>
      <c r="G156" s="162"/>
      <c r="H156" s="37">
        <v>0</v>
      </c>
      <c r="I156" s="35">
        <f t="shared" si="16"/>
        <v>0</v>
      </c>
      <c r="J156" s="22" t="e">
        <f>I156/K156</f>
        <v>#DIV/0!</v>
      </c>
      <c r="K156" s="28">
        <f>I179</f>
        <v>0</v>
      </c>
    </row>
    <row r="157" spans="2:12" s="8" customFormat="1" ht="15.75" x14ac:dyDescent="0.25">
      <c r="B157" s="56" t="s">
        <v>230</v>
      </c>
      <c r="C157" s="166" t="s">
        <v>231</v>
      </c>
      <c r="D157" s="166"/>
      <c r="E157" s="30" t="s">
        <v>13</v>
      </c>
      <c r="F157" s="186">
        <v>0</v>
      </c>
      <c r="G157" s="186"/>
      <c r="H157" s="43">
        <v>0</v>
      </c>
      <c r="I157" s="35">
        <f t="shared" ref="I157" si="17">F157*H157</f>
        <v>0</v>
      </c>
      <c r="J157" s="22" t="e">
        <f>I157/K157</f>
        <v>#DIV/0!</v>
      </c>
      <c r="K157" s="28">
        <f>I179</f>
        <v>0</v>
      </c>
    </row>
    <row r="158" spans="2:12" s="8" customFormat="1" ht="15.75" x14ac:dyDescent="0.25">
      <c r="B158" s="178"/>
      <c r="C158" s="179"/>
      <c r="D158" s="39"/>
      <c r="E158" s="40"/>
      <c r="F158" s="41"/>
      <c r="G158" s="41"/>
      <c r="H158" s="36" t="s">
        <v>207</v>
      </c>
      <c r="I158" s="97">
        <f>SUM(I155:I157)</f>
        <v>0</v>
      </c>
      <c r="J158" s="22"/>
      <c r="K158" s="28">
        <f>I179</f>
        <v>0</v>
      </c>
    </row>
    <row r="159" spans="2:12" ht="15.75" x14ac:dyDescent="0.25">
      <c r="B159" s="26" t="s">
        <v>229</v>
      </c>
      <c r="C159" s="44" t="s">
        <v>197</v>
      </c>
      <c r="D159" s="45"/>
      <c r="E159" s="45"/>
      <c r="F159" s="45"/>
      <c r="G159" s="45"/>
      <c r="H159" s="45"/>
      <c r="I159" s="46"/>
      <c r="J159" s="22"/>
      <c r="K159" s="28">
        <f>I179</f>
        <v>0</v>
      </c>
      <c r="L159" s="8"/>
    </row>
    <row r="160" spans="2:12" ht="15.75" x14ac:dyDescent="0.25">
      <c r="B160" s="33" t="s">
        <v>140</v>
      </c>
      <c r="C160" s="161" t="s">
        <v>141</v>
      </c>
      <c r="D160" s="161"/>
      <c r="E160" s="30" t="s">
        <v>13</v>
      </c>
      <c r="F160" s="162">
        <v>0</v>
      </c>
      <c r="G160" s="162"/>
      <c r="H160" s="36">
        <v>0</v>
      </c>
      <c r="I160" s="35">
        <f t="shared" ref="I160:I164" si="18">F160*H160</f>
        <v>0</v>
      </c>
      <c r="J160" s="22" t="e">
        <f>I160/K160</f>
        <v>#DIV/0!</v>
      </c>
      <c r="K160" s="28">
        <f>I179</f>
        <v>0</v>
      </c>
    </row>
    <row r="161" spans="1:34" ht="15.75" x14ac:dyDescent="0.25">
      <c r="B161" s="33" t="s">
        <v>142</v>
      </c>
      <c r="C161" s="161" t="s">
        <v>143</v>
      </c>
      <c r="D161" s="161"/>
      <c r="E161" s="30" t="s">
        <v>13</v>
      </c>
      <c r="F161" s="162">
        <v>0</v>
      </c>
      <c r="G161" s="162"/>
      <c r="H161" s="36">
        <v>0</v>
      </c>
      <c r="I161" s="35">
        <f t="shared" si="18"/>
        <v>0</v>
      </c>
      <c r="J161" s="22" t="e">
        <f>I161/K161</f>
        <v>#DIV/0!</v>
      </c>
      <c r="K161" s="28">
        <f>I179</f>
        <v>0</v>
      </c>
    </row>
    <row r="162" spans="1:34" ht="15.75" x14ac:dyDescent="0.25">
      <c r="B162" s="33"/>
      <c r="C162" s="38"/>
      <c r="D162" s="39"/>
      <c r="E162" s="40"/>
      <c r="F162" s="41"/>
      <c r="G162" s="41"/>
      <c r="H162" s="36" t="s">
        <v>207</v>
      </c>
      <c r="I162" s="97">
        <f>SUM(I160:I161)</f>
        <v>0</v>
      </c>
      <c r="J162" s="22"/>
      <c r="K162" s="28">
        <f>I179</f>
        <v>0</v>
      </c>
    </row>
    <row r="163" spans="1:34" s="8" customFormat="1" ht="15.75" x14ac:dyDescent="0.25">
      <c r="B163" s="23" t="s">
        <v>177</v>
      </c>
      <c r="C163" s="181" t="s">
        <v>200</v>
      </c>
      <c r="D163" s="182"/>
      <c r="E163" s="182"/>
      <c r="F163" s="182"/>
      <c r="G163" s="182"/>
      <c r="H163" s="182"/>
      <c r="I163" s="183"/>
      <c r="J163" s="22"/>
      <c r="K163" s="28">
        <f>I179</f>
        <v>0</v>
      </c>
    </row>
    <row r="164" spans="1:34" ht="15.75" x14ac:dyDescent="0.25">
      <c r="B164" s="47" t="s">
        <v>215</v>
      </c>
      <c r="C164" s="161" t="s">
        <v>216</v>
      </c>
      <c r="D164" s="161"/>
      <c r="E164" s="30" t="s">
        <v>13</v>
      </c>
      <c r="F164" s="162">
        <v>0</v>
      </c>
      <c r="G164" s="162"/>
      <c r="H164" s="36">
        <v>0</v>
      </c>
      <c r="I164" s="35">
        <f t="shared" si="18"/>
        <v>0</v>
      </c>
      <c r="J164" s="22" t="e">
        <f>I164/K164</f>
        <v>#DIV/0!</v>
      </c>
      <c r="K164" s="28">
        <f>I179</f>
        <v>0</v>
      </c>
    </row>
    <row r="165" spans="1:34" ht="15.75" x14ac:dyDescent="0.25">
      <c r="B165" s="178"/>
      <c r="C165" s="179"/>
      <c r="D165" s="179"/>
      <c r="E165" s="179"/>
      <c r="F165" s="179"/>
      <c r="G165" s="180"/>
      <c r="H165" s="36" t="s">
        <v>207</v>
      </c>
      <c r="I165" s="97">
        <f>SUM(I164)</f>
        <v>0</v>
      </c>
      <c r="J165" s="22"/>
      <c r="K165" s="28">
        <f>I179</f>
        <v>0</v>
      </c>
    </row>
    <row r="166" spans="1:34" s="8" customFormat="1" ht="15.75" x14ac:dyDescent="0.25">
      <c r="B166" s="23" t="s">
        <v>178</v>
      </c>
      <c r="C166" s="181" t="s">
        <v>146</v>
      </c>
      <c r="D166" s="182"/>
      <c r="E166" s="182"/>
      <c r="F166" s="182"/>
      <c r="G166" s="182"/>
      <c r="H166" s="182"/>
      <c r="I166" s="183"/>
      <c r="J166" s="22"/>
      <c r="K166" s="28">
        <f>I179</f>
        <v>0</v>
      </c>
    </row>
    <row r="167" spans="1:34" s="8" customFormat="1" ht="15.75" x14ac:dyDescent="0.25">
      <c r="B167" s="112" t="s">
        <v>147</v>
      </c>
      <c r="C167" s="167" t="s">
        <v>148</v>
      </c>
      <c r="D167" s="167"/>
      <c r="E167" s="30" t="s">
        <v>13</v>
      </c>
      <c r="F167" s="162">
        <v>0</v>
      </c>
      <c r="G167" s="162"/>
      <c r="H167" s="36">
        <v>0</v>
      </c>
      <c r="I167" s="35">
        <f t="shared" ref="I167:I173" si="19">F167*H167</f>
        <v>0</v>
      </c>
      <c r="J167" s="22" t="e">
        <f t="shared" ref="J167:J173" si="20">I167/K167</f>
        <v>#DIV/0!</v>
      </c>
      <c r="K167" s="28">
        <f>I179</f>
        <v>0</v>
      </c>
      <c r="L167"/>
    </row>
    <row r="168" spans="1:34" ht="15.75" x14ac:dyDescent="0.25">
      <c r="B168" s="116">
        <v>1901003110</v>
      </c>
      <c r="C168" s="167" t="s">
        <v>261</v>
      </c>
      <c r="D168" s="167"/>
      <c r="E168" s="30" t="s">
        <v>13</v>
      </c>
      <c r="F168" s="162">
        <v>0</v>
      </c>
      <c r="G168" s="162"/>
      <c r="H168" s="107">
        <v>0</v>
      </c>
      <c r="I168" s="35">
        <f t="shared" si="19"/>
        <v>0</v>
      </c>
      <c r="J168" s="22" t="e">
        <f t="shared" si="20"/>
        <v>#DIV/0!</v>
      </c>
      <c r="K168" s="28">
        <f>I179</f>
        <v>0</v>
      </c>
      <c r="L168" s="8"/>
    </row>
    <row r="169" spans="1:34" ht="15.75" x14ac:dyDescent="0.25">
      <c r="B169" s="112" t="s">
        <v>149</v>
      </c>
      <c r="C169" s="167" t="s">
        <v>223</v>
      </c>
      <c r="D169" s="167"/>
      <c r="E169" s="30" t="s">
        <v>13</v>
      </c>
      <c r="F169" s="162">
        <v>0</v>
      </c>
      <c r="G169" s="162"/>
      <c r="H169" s="36">
        <v>0</v>
      </c>
      <c r="I169" s="35">
        <f t="shared" si="19"/>
        <v>0</v>
      </c>
      <c r="J169" s="22" t="e">
        <f t="shared" si="20"/>
        <v>#DIV/0!</v>
      </c>
      <c r="K169" s="28">
        <f>I179</f>
        <v>0</v>
      </c>
    </row>
    <row r="170" spans="1:34" ht="15.75" x14ac:dyDescent="0.25">
      <c r="B170" s="112" t="s">
        <v>150</v>
      </c>
      <c r="C170" s="167" t="s">
        <v>151</v>
      </c>
      <c r="D170" s="167"/>
      <c r="E170" s="30" t="s">
        <v>13</v>
      </c>
      <c r="F170" s="162">
        <v>0</v>
      </c>
      <c r="G170" s="162"/>
      <c r="H170" s="36">
        <v>0</v>
      </c>
      <c r="I170" s="35">
        <f t="shared" si="19"/>
        <v>0</v>
      </c>
      <c r="J170" s="22" t="e">
        <f t="shared" si="20"/>
        <v>#DIV/0!</v>
      </c>
      <c r="K170" s="28">
        <f>I179</f>
        <v>0</v>
      </c>
    </row>
    <row r="171" spans="1:34" ht="15.75" x14ac:dyDescent="0.25">
      <c r="B171" s="116">
        <v>1901003120</v>
      </c>
      <c r="C171" s="167" t="s">
        <v>262</v>
      </c>
      <c r="D171" s="167"/>
      <c r="E171" s="30" t="s">
        <v>13</v>
      </c>
      <c r="F171" s="162">
        <v>0</v>
      </c>
      <c r="G171" s="162"/>
      <c r="H171" s="107">
        <v>0</v>
      </c>
      <c r="I171" s="35">
        <f t="shared" si="19"/>
        <v>0</v>
      </c>
      <c r="J171" s="22" t="e">
        <f t="shared" si="20"/>
        <v>#DIV/0!</v>
      </c>
      <c r="K171" s="28">
        <f>I179</f>
        <v>0</v>
      </c>
    </row>
    <row r="172" spans="1:34" ht="15.75" x14ac:dyDescent="0.25">
      <c r="B172" s="112" t="s">
        <v>152</v>
      </c>
      <c r="C172" s="167" t="s">
        <v>222</v>
      </c>
      <c r="D172" s="167"/>
      <c r="E172" s="30" t="s">
        <v>13</v>
      </c>
      <c r="F172" s="162">
        <v>0</v>
      </c>
      <c r="G172" s="162"/>
      <c r="H172" s="36">
        <v>0</v>
      </c>
      <c r="I172" s="35">
        <f t="shared" si="19"/>
        <v>0</v>
      </c>
      <c r="J172" s="22" t="e">
        <f t="shared" si="20"/>
        <v>#DIV/0!</v>
      </c>
      <c r="K172" s="28">
        <f>I179</f>
        <v>0</v>
      </c>
    </row>
    <row r="173" spans="1:34" ht="15.75" x14ac:dyDescent="0.25">
      <c r="B173" s="47" t="s">
        <v>226</v>
      </c>
      <c r="C173" s="161" t="s">
        <v>227</v>
      </c>
      <c r="D173" s="161"/>
      <c r="E173" s="30" t="s">
        <v>13</v>
      </c>
      <c r="F173" s="162">
        <v>0</v>
      </c>
      <c r="G173" s="162"/>
      <c r="H173" s="36">
        <v>0</v>
      </c>
      <c r="I173" s="35">
        <f t="shared" si="19"/>
        <v>0</v>
      </c>
      <c r="J173" s="22" t="e">
        <f t="shared" si="20"/>
        <v>#DIV/0!</v>
      </c>
      <c r="K173" s="28">
        <f>I179</f>
        <v>0</v>
      </c>
    </row>
    <row r="174" spans="1:34" ht="15.75" x14ac:dyDescent="0.25">
      <c r="B174" s="178"/>
      <c r="C174" s="179"/>
      <c r="D174" s="179"/>
      <c r="E174" s="179"/>
      <c r="F174" s="179"/>
      <c r="G174" s="180"/>
      <c r="H174" s="36" t="s">
        <v>207</v>
      </c>
      <c r="I174" s="27">
        <f>SUM(I167:I173)</f>
        <v>0</v>
      </c>
      <c r="J174" s="22"/>
      <c r="K174" s="28">
        <f>I179</f>
        <v>0</v>
      </c>
      <c r="L174" s="8"/>
    </row>
    <row r="175" spans="1:34" ht="15.75" x14ac:dyDescent="0.25">
      <c r="A175" s="14"/>
      <c r="B175" s="23" t="s">
        <v>201</v>
      </c>
      <c r="C175" s="171" t="s">
        <v>153</v>
      </c>
      <c r="D175" s="172"/>
      <c r="E175" s="48"/>
      <c r="F175" s="48"/>
      <c r="G175" s="48"/>
      <c r="H175" s="48"/>
      <c r="I175" s="49"/>
      <c r="J175" s="22"/>
      <c r="K175" s="28">
        <f>I179</f>
        <v>0</v>
      </c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</row>
    <row r="176" spans="1:34" ht="15" customHeight="1" x14ac:dyDescent="0.25">
      <c r="A176" s="14"/>
      <c r="B176" s="33" t="s">
        <v>154</v>
      </c>
      <c r="C176" s="161" t="s">
        <v>155</v>
      </c>
      <c r="D176" s="161"/>
      <c r="E176" s="30" t="s">
        <v>13</v>
      </c>
      <c r="F176" s="162">
        <v>137.61000000000001</v>
      </c>
      <c r="G176" s="162"/>
      <c r="H176" s="36">
        <v>0</v>
      </c>
      <c r="I176" s="35">
        <f>F176*H176</f>
        <v>0</v>
      </c>
      <c r="J176" s="22" t="e">
        <f>I176/K176</f>
        <v>#DIV/0!</v>
      </c>
      <c r="K176" s="28">
        <f>I179</f>
        <v>0</v>
      </c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</row>
    <row r="177" spans="1:34" ht="15.75" x14ac:dyDescent="0.25">
      <c r="A177" s="14"/>
      <c r="B177" s="33" t="s">
        <v>156</v>
      </c>
      <c r="C177" s="161" t="s">
        <v>157</v>
      </c>
      <c r="D177" s="161"/>
      <c r="E177" s="30" t="s">
        <v>14</v>
      </c>
      <c r="F177" s="162">
        <v>6</v>
      </c>
      <c r="G177" s="162"/>
      <c r="H177" s="36">
        <v>0</v>
      </c>
      <c r="I177" s="35">
        <f>F177*H177</f>
        <v>0</v>
      </c>
      <c r="J177" s="22" t="e">
        <f>I177/K177</f>
        <v>#DIV/0!</v>
      </c>
      <c r="K177" s="28">
        <f>I179</f>
        <v>0</v>
      </c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</row>
    <row r="178" spans="1:34" ht="15" customHeight="1" x14ac:dyDescent="0.25">
      <c r="A178" s="14"/>
      <c r="B178" s="178"/>
      <c r="C178" s="179"/>
      <c r="D178" s="179"/>
      <c r="E178" s="179"/>
      <c r="F178" s="179"/>
      <c r="G178" s="180"/>
      <c r="H178" s="32" t="s">
        <v>207</v>
      </c>
      <c r="I178" s="27">
        <f>SUM(I176:I177)</f>
        <v>0</v>
      </c>
      <c r="J178" s="22"/>
      <c r="K178" s="28">
        <f>I179</f>
        <v>0</v>
      </c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</row>
    <row r="179" spans="1:34" ht="15" customHeight="1" x14ac:dyDescent="0.25">
      <c r="A179" s="14"/>
      <c r="B179" s="170" t="s">
        <v>158</v>
      </c>
      <c r="C179" s="170"/>
      <c r="D179" s="170"/>
      <c r="E179" s="170"/>
      <c r="F179" s="170"/>
      <c r="G179" s="170"/>
      <c r="H179" s="170"/>
      <c r="I179" s="50">
        <f>I178+I174+I165+I158+I162+I153+I145+I140+I131+I116+I82+I78+I71+I67+I53+I28</f>
        <v>0</v>
      </c>
      <c r="J179" s="22"/>
      <c r="K179" s="28">
        <f>I179</f>
        <v>0</v>
      </c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</row>
    <row r="180" spans="1:34" ht="15" customHeight="1" x14ac:dyDescent="0.25">
      <c r="A180" s="14"/>
      <c r="B180" s="51"/>
      <c r="C180" s="169"/>
      <c r="D180" s="169"/>
      <c r="E180" s="42"/>
      <c r="F180" s="52"/>
      <c r="G180" s="52"/>
      <c r="H180" s="52"/>
      <c r="I180" s="53"/>
      <c r="J180" s="22"/>
      <c r="K180" s="28">
        <f>I179</f>
        <v>0</v>
      </c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</row>
    <row r="181" spans="1:34" ht="15" customHeight="1" x14ac:dyDescent="0.25">
      <c r="A181" s="14"/>
      <c r="B181" s="10"/>
      <c r="C181" s="168"/>
      <c r="D181" s="168"/>
      <c r="E181" s="14"/>
      <c r="F181" s="15"/>
      <c r="G181" s="146"/>
      <c r="H181" s="146"/>
      <c r="I181" s="146"/>
      <c r="J181" s="146"/>
      <c r="K181" s="146"/>
      <c r="L181" s="146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</row>
    <row r="182" spans="1:34" ht="15" customHeight="1" x14ac:dyDescent="0.25">
      <c r="A182" s="14"/>
      <c r="B182" s="10"/>
      <c r="C182" s="168"/>
      <c r="D182" s="168"/>
      <c r="E182" s="14"/>
      <c r="F182" s="15"/>
      <c r="G182" s="15"/>
      <c r="H182" s="15"/>
      <c r="I182" s="16"/>
      <c r="J182" s="17"/>
      <c r="K182" s="126">
        <f>I179</f>
        <v>0</v>
      </c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</row>
    <row r="183" spans="1:34" x14ac:dyDescent="0.25">
      <c r="A183" s="14"/>
      <c r="B183" s="10"/>
      <c r="C183" s="168"/>
      <c r="D183" s="168"/>
      <c r="E183" s="14"/>
      <c r="F183" s="15"/>
      <c r="G183" s="15"/>
      <c r="H183" s="15"/>
      <c r="I183" s="16"/>
      <c r="J183" s="17"/>
      <c r="K183" s="126">
        <f>I179</f>
        <v>0</v>
      </c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</row>
    <row r="184" spans="1:34" s="8" customFormat="1" x14ac:dyDescent="0.25">
      <c r="A184" s="14"/>
      <c r="B184" s="133"/>
      <c r="C184" s="133"/>
      <c r="D184" s="133"/>
      <c r="E184" s="133"/>
      <c r="F184" s="133"/>
      <c r="G184" s="133"/>
      <c r="H184" s="133"/>
      <c r="I184" s="133"/>
      <c r="J184" s="133"/>
      <c r="K184" s="126">
        <f>I179</f>
        <v>0</v>
      </c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</row>
    <row r="185" spans="1:34" s="8" customFormat="1" x14ac:dyDescent="0.25">
      <c r="A185" s="14"/>
      <c r="B185" s="133"/>
      <c r="C185" s="133"/>
      <c r="D185" s="133"/>
      <c r="E185" s="133"/>
      <c r="F185" s="133"/>
      <c r="G185" s="133"/>
      <c r="H185" s="133"/>
      <c r="I185" s="133"/>
      <c r="J185" s="133"/>
      <c r="K185" s="126">
        <f>I179</f>
        <v>0</v>
      </c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</row>
    <row r="186" spans="1:34" s="8" customFormat="1" x14ac:dyDescent="0.25">
      <c r="A186" s="14"/>
      <c r="B186" s="133"/>
      <c r="C186" s="133"/>
      <c r="D186" s="133"/>
      <c r="E186" s="133"/>
      <c r="F186" s="133"/>
      <c r="G186" s="133"/>
      <c r="H186" s="133"/>
      <c r="I186" s="133"/>
      <c r="J186" s="133"/>
      <c r="K186" s="126">
        <f>I179</f>
        <v>0</v>
      </c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</row>
    <row r="187" spans="1:34" s="8" customFormat="1" ht="15.75" x14ac:dyDescent="0.25">
      <c r="A187" s="14"/>
      <c r="B187" s="134"/>
      <c r="C187" s="134"/>
      <c r="D187" s="134"/>
      <c r="E187" s="134"/>
      <c r="F187" s="79"/>
      <c r="G187" s="134"/>
      <c r="H187" s="134"/>
      <c r="I187" s="134"/>
      <c r="J187" s="134"/>
      <c r="K187" s="126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</row>
    <row r="188" spans="1:34" s="8" customFormat="1" ht="15.75" x14ac:dyDescent="0.25">
      <c r="A188" s="14"/>
      <c r="B188" s="134"/>
      <c r="C188" s="134"/>
      <c r="D188" s="134"/>
      <c r="E188" s="134"/>
      <c r="F188" s="79"/>
      <c r="G188" s="134"/>
      <c r="H188" s="134"/>
      <c r="I188" s="134"/>
      <c r="J188" s="134"/>
      <c r="K188" s="18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</row>
    <row r="189" spans="1:34" s="8" customFormat="1" ht="15.75" x14ac:dyDescent="0.25">
      <c r="A189" s="14"/>
      <c r="B189" s="175"/>
      <c r="C189" s="175"/>
      <c r="D189" s="138"/>
      <c r="E189" s="138"/>
      <c r="F189" s="139"/>
      <c r="G189" s="175"/>
      <c r="H189" s="175"/>
      <c r="I189" s="175"/>
      <c r="J189" s="138"/>
      <c r="K189" s="18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</row>
    <row r="190" spans="1:34" s="8" customFormat="1" ht="15.75" x14ac:dyDescent="0.25">
      <c r="A190" s="14"/>
      <c r="B190" s="140"/>
      <c r="C190" s="217"/>
      <c r="D190" s="217"/>
      <c r="E190" s="217"/>
      <c r="F190" s="139"/>
      <c r="G190" s="176"/>
      <c r="H190" s="176"/>
      <c r="I190" s="176"/>
      <c r="J190" s="176"/>
      <c r="K190" s="18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</row>
    <row r="191" spans="1:34" s="8" customFormat="1" ht="15.75" x14ac:dyDescent="0.25">
      <c r="A191" s="14"/>
      <c r="B191" s="140"/>
      <c r="C191" s="147"/>
      <c r="D191" s="140"/>
      <c r="E191" s="140"/>
      <c r="F191" s="139"/>
      <c r="G191" s="176"/>
      <c r="H191" s="176"/>
      <c r="I191" s="176"/>
      <c r="J191" s="176"/>
      <c r="K191" s="18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</row>
    <row r="192" spans="1:34" s="8" customFormat="1" ht="15.75" x14ac:dyDescent="0.25">
      <c r="A192" s="14"/>
      <c r="B192" s="150"/>
      <c r="C192" s="151"/>
      <c r="D192" s="218"/>
      <c r="E192" s="218"/>
      <c r="F192" s="139"/>
      <c r="G192" s="177"/>
      <c r="H192" s="177"/>
      <c r="I192" s="177"/>
      <c r="J192" s="177"/>
      <c r="K192" s="18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</row>
    <row r="193" spans="1:34" s="8" customFormat="1" x14ac:dyDescent="0.25">
      <c r="A193" s="14"/>
      <c r="B193" s="149"/>
      <c r="C193" s="141"/>
      <c r="D193" s="141"/>
      <c r="E193" s="133"/>
      <c r="F193" s="142"/>
      <c r="G193" s="142"/>
      <c r="H193" s="142"/>
      <c r="I193" s="143"/>
      <c r="J193" s="17"/>
      <c r="K193" s="18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</row>
    <row r="194" spans="1:34" s="8" customFormat="1" x14ac:dyDescent="0.25">
      <c r="A194" s="14"/>
      <c r="B194" s="149"/>
      <c r="C194" s="141"/>
      <c r="D194" s="141"/>
      <c r="E194" s="133"/>
      <c r="F194" s="142"/>
      <c r="G194" s="142"/>
      <c r="H194" s="142"/>
      <c r="I194" s="143"/>
      <c r="J194" s="17"/>
      <c r="K194" s="18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</row>
    <row r="195" spans="1:34" s="8" customFormat="1" x14ac:dyDescent="0.25">
      <c r="A195" s="14"/>
      <c r="B195" s="149"/>
      <c r="C195" s="141"/>
      <c r="D195" s="141"/>
      <c r="E195" s="133"/>
      <c r="F195" s="142"/>
      <c r="G195" s="142"/>
      <c r="H195" s="142"/>
      <c r="I195" s="143"/>
      <c r="J195" s="17"/>
      <c r="K195" s="18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</row>
    <row r="196" spans="1:34" s="8" customFormat="1" x14ac:dyDescent="0.25">
      <c r="A196" s="14"/>
      <c r="B196" s="149"/>
      <c r="C196" s="148"/>
      <c r="D196" s="148"/>
      <c r="E196" s="14"/>
      <c r="F196" s="15"/>
      <c r="G196" s="15"/>
      <c r="H196" s="15"/>
      <c r="I196" s="16"/>
      <c r="J196" s="17"/>
      <c r="K196" s="18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</row>
    <row r="197" spans="1:34" ht="18.75" customHeight="1" x14ac:dyDescent="0.25">
      <c r="A197" s="14"/>
      <c r="B197" s="154"/>
      <c r="C197" s="154"/>
      <c r="D197" s="154"/>
      <c r="E197" s="154"/>
      <c r="F197" s="154"/>
      <c r="G197" s="154"/>
      <c r="H197" s="154"/>
      <c r="I197" s="154"/>
      <c r="J197" s="154"/>
      <c r="K197" s="18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</row>
    <row r="198" spans="1:34" ht="15" customHeight="1" x14ac:dyDescent="0.25">
      <c r="A198" s="14"/>
      <c r="B198" s="155"/>
      <c r="C198" s="155"/>
      <c r="D198" s="155"/>
      <c r="E198" s="155"/>
      <c r="F198" s="155"/>
      <c r="G198" s="155"/>
      <c r="H198" s="155"/>
      <c r="I198" s="155"/>
      <c r="J198" s="155"/>
      <c r="K198" s="18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</row>
    <row r="199" spans="1:34" ht="15" customHeight="1" x14ac:dyDescent="0.25">
      <c r="A199" s="14"/>
      <c r="B199" s="155"/>
      <c r="C199" s="155"/>
      <c r="D199" s="155"/>
      <c r="E199" s="155"/>
      <c r="F199" s="155"/>
      <c r="G199" s="155"/>
      <c r="H199" s="155"/>
      <c r="I199" s="155"/>
      <c r="J199" s="155"/>
      <c r="K199" s="18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</row>
    <row r="200" spans="1:34" ht="18.75" x14ac:dyDescent="0.25">
      <c r="A200" s="14"/>
      <c r="B200" s="155"/>
      <c r="C200" s="155"/>
      <c r="D200" s="155"/>
      <c r="E200" s="155"/>
      <c r="F200" s="155"/>
      <c r="G200" s="155"/>
      <c r="H200" s="155"/>
      <c r="I200" s="155"/>
      <c r="J200" s="155"/>
      <c r="K200" s="18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</row>
    <row r="201" spans="1:34" ht="15" customHeight="1" x14ac:dyDescent="0.25">
      <c r="A201" s="14"/>
      <c r="B201" s="149"/>
      <c r="C201" s="168"/>
      <c r="D201" s="168"/>
      <c r="E201" s="14"/>
      <c r="F201" s="15"/>
      <c r="G201" s="15"/>
      <c r="H201" s="15"/>
      <c r="I201" s="16"/>
      <c r="J201" s="17"/>
      <c r="K201" s="18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</row>
    <row r="202" spans="1:34" x14ac:dyDescent="0.25">
      <c r="A202" s="14"/>
      <c r="B202" s="149"/>
      <c r="C202" s="168"/>
      <c r="D202" s="168"/>
      <c r="E202" s="14"/>
      <c r="F202" s="15"/>
      <c r="G202" s="15"/>
      <c r="H202" s="15"/>
      <c r="I202" s="16"/>
      <c r="J202" s="17"/>
      <c r="K202" s="18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</row>
    <row r="203" spans="1:34" x14ac:dyDescent="0.25">
      <c r="A203" s="14"/>
      <c r="B203" s="10"/>
      <c r="C203" s="168"/>
      <c r="D203" s="168"/>
      <c r="E203" s="14"/>
      <c r="F203" s="15"/>
      <c r="G203" s="15"/>
      <c r="H203" s="15"/>
      <c r="I203" s="16"/>
      <c r="J203" s="17"/>
      <c r="K203" s="18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</row>
    <row r="204" spans="1:34" ht="15" customHeight="1" x14ac:dyDescent="0.25">
      <c r="A204" s="14"/>
      <c r="B204" s="10"/>
      <c r="C204" s="135"/>
      <c r="D204" s="135"/>
      <c r="E204" s="135"/>
      <c r="F204" s="135"/>
      <c r="G204" s="15"/>
      <c r="H204" s="15"/>
      <c r="I204" s="16"/>
      <c r="J204" s="17"/>
      <c r="K204" s="18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</row>
    <row r="205" spans="1:34" ht="15" customHeight="1" x14ac:dyDescent="0.25">
      <c r="A205" s="14"/>
      <c r="B205" s="10"/>
      <c r="C205" s="130"/>
      <c r="D205" s="219"/>
      <c r="E205" s="219"/>
      <c r="F205" s="219"/>
      <c r="G205" s="15"/>
      <c r="H205" s="15"/>
      <c r="I205" s="16"/>
      <c r="J205" s="17"/>
      <c r="K205" s="18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</row>
    <row r="206" spans="1:34" ht="15" customHeight="1" x14ac:dyDescent="0.25">
      <c r="A206" s="14"/>
      <c r="B206" s="10"/>
      <c r="C206" s="130"/>
      <c r="D206" s="137"/>
      <c r="E206" s="137"/>
      <c r="F206" s="137"/>
      <c r="G206" s="15"/>
      <c r="H206" s="15"/>
      <c r="I206" s="16"/>
      <c r="J206" s="17"/>
      <c r="K206" s="18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</row>
    <row r="207" spans="1:34" ht="15" customHeight="1" x14ac:dyDescent="0.25">
      <c r="A207" s="14"/>
      <c r="B207" s="10"/>
      <c r="C207" s="130"/>
      <c r="D207" s="220"/>
      <c r="E207" s="220"/>
      <c r="F207" s="220"/>
      <c r="G207" s="15"/>
      <c r="H207" s="15"/>
      <c r="I207" s="16"/>
      <c r="J207" s="17"/>
      <c r="K207" s="18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</row>
    <row r="208" spans="1:34" ht="15" customHeight="1" x14ac:dyDescent="0.25">
      <c r="A208" s="14"/>
      <c r="B208" s="10"/>
      <c r="C208" s="168"/>
      <c r="D208" s="168"/>
      <c r="E208" s="14"/>
      <c r="F208" s="15"/>
      <c r="G208" s="15"/>
      <c r="H208" s="15"/>
      <c r="I208" s="16"/>
      <c r="J208" s="17"/>
      <c r="K208" s="18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</row>
    <row r="209" spans="1:34" ht="15" customHeight="1" x14ac:dyDescent="0.25">
      <c r="A209" s="14"/>
      <c r="B209" s="10"/>
      <c r="C209" s="168"/>
      <c r="D209" s="168"/>
      <c r="E209" s="14"/>
      <c r="F209" s="15"/>
      <c r="G209" s="15"/>
      <c r="H209" s="15"/>
      <c r="I209" s="16"/>
      <c r="J209" s="17"/>
      <c r="K209" s="18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</row>
    <row r="210" spans="1:34" ht="15" customHeight="1" x14ac:dyDescent="0.25">
      <c r="A210" s="14"/>
      <c r="B210" s="10"/>
      <c r="C210" s="168"/>
      <c r="D210" s="168"/>
      <c r="E210" s="14"/>
      <c r="F210" s="15"/>
      <c r="G210" s="15"/>
      <c r="H210" s="15"/>
      <c r="I210" s="16"/>
      <c r="J210" s="17"/>
      <c r="K210" s="18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</row>
    <row r="211" spans="1:34" x14ac:dyDescent="0.25">
      <c r="A211" s="14"/>
      <c r="B211" s="10"/>
      <c r="C211" s="168"/>
      <c r="D211" s="168"/>
      <c r="E211" s="14"/>
      <c r="F211" s="15"/>
      <c r="G211" s="15"/>
      <c r="H211" s="15"/>
      <c r="I211" s="16"/>
      <c r="J211" s="17"/>
      <c r="K211" s="18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</row>
    <row r="212" spans="1:34" x14ac:dyDescent="0.25">
      <c r="A212" s="14"/>
      <c r="B212" s="10"/>
      <c r="C212" s="168"/>
      <c r="D212" s="168"/>
      <c r="E212" s="14"/>
      <c r="F212" s="15"/>
      <c r="G212" s="15"/>
      <c r="H212" s="15"/>
      <c r="I212" s="16"/>
      <c r="J212" s="17"/>
      <c r="K212" s="18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</row>
    <row r="213" spans="1:34" x14ac:dyDescent="0.25">
      <c r="A213" s="14"/>
      <c r="B213" s="10"/>
      <c r="C213" s="168"/>
      <c r="D213" s="168"/>
      <c r="E213" s="14"/>
      <c r="F213" s="15"/>
      <c r="G213" s="15"/>
      <c r="H213" s="15"/>
      <c r="I213" s="16"/>
      <c r="J213" s="17"/>
      <c r="K213" s="18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</row>
    <row r="214" spans="1:34" x14ac:dyDescent="0.25">
      <c r="A214" s="14"/>
      <c r="B214" s="10"/>
      <c r="C214" s="135"/>
      <c r="D214" s="135"/>
      <c r="E214" s="135"/>
      <c r="F214" s="135"/>
      <c r="G214" s="15"/>
      <c r="H214" s="15"/>
      <c r="I214" s="16"/>
      <c r="J214" s="17"/>
      <c r="K214" s="18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</row>
    <row r="215" spans="1:34" x14ac:dyDescent="0.25">
      <c r="A215" s="14"/>
      <c r="B215" s="10"/>
      <c r="C215" s="136"/>
      <c r="D215" s="136"/>
      <c r="E215" s="136"/>
      <c r="F215" s="136"/>
      <c r="G215" s="15"/>
      <c r="H215" s="15"/>
      <c r="I215" s="16"/>
      <c r="J215" s="17"/>
      <c r="K215" s="18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</row>
    <row r="216" spans="1:34" x14ac:dyDescent="0.25">
      <c r="A216" s="14"/>
      <c r="B216" s="10"/>
      <c r="C216" s="173"/>
      <c r="D216" s="173"/>
      <c r="E216" s="173"/>
      <c r="F216" s="173"/>
      <c r="G216" s="15"/>
      <c r="H216" s="15"/>
      <c r="I216" s="16"/>
      <c r="J216" s="17"/>
      <c r="K216" s="18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</row>
    <row r="217" spans="1:34" x14ac:dyDescent="0.25">
      <c r="A217" s="14"/>
      <c r="B217" s="10"/>
      <c r="C217" s="168"/>
      <c r="D217" s="168"/>
      <c r="E217" s="14"/>
      <c r="F217" s="15"/>
      <c r="G217" s="15"/>
      <c r="H217" s="15"/>
      <c r="I217" s="16"/>
      <c r="J217" s="17"/>
      <c r="K217" s="18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</row>
    <row r="218" spans="1:34" x14ac:dyDescent="0.25">
      <c r="A218" s="14"/>
      <c r="B218" s="10"/>
      <c r="C218" s="168"/>
      <c r="D218" s="168"/>
      <c r="E218" s="14"/>
      <c r="F218" s="15"/>
      <c r="G218" s="15"/>
      <c r="H218" s="15"/>
      <c r="I218" s="16"/>
      <c r="J218" s="17"/>
      <c r="K218" s="18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</row>
    <row r="219" spans="1:34" x14ac:dyDescent="0.25">
      <c r="A219" s="14"/>
      <c r="B219" s="10"/>
      <c r="C219" s="168"/>
      <c r="D219" s="168"/>
      <c r="E219" s="14"/>
      <c r="F219" s="15"/>
      <c r="G219" s="15"/>
      <c r="H219" s="15"/>
      <c r="I219" s="16"/>
      <c r="J219" s="17"/>
      <c r="K219" s="18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</row>
    <row r="220" spans="1:34" x14ac:dyDescent="0.25">
      <c r="A220" s="14"/>
      <c r="B220" s="10"/>
      <c r="C220" s="168"/>
      <c r="D220" s="168"/>
      <c r="E220" s="14"/>
      <c r="F220" s="15"/>
      <c r="G220" s="15"/>
      <c r="H220" s="15"/>
      <c r="I220" s="16"/>
      <c r="J220" s="17"/>
      <c r="K220" s="18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</row>
    <row r="221" spans="1:34" x14ac:dyDescent="0.25">
      <c r="A221" s="14"/>
      <c r="B221" s="10"/>
      <c r="C221" s="13"/>
      <c r="D221" s="13"/>
      <c r="E221" s="14"/>
      <c r="F221" s="15"/>
      <c r="G221" s="15"/>
      <c r="H221" s="15"/>
      <c r="I221" s="16"/>
      <c r="J221" s="17"/>
      <c r="K221" s="18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</row>
    <row r="222" spans="1:34" x14ac:dyDescent="0.25">
      <c r="A222" s="14"/>
      <c r="B222" s="10"/>
      <c r="C222" s="13"/>
      <c r="D222" s="13"/>
      <c r="E222" s="14"/>
      <c r="F222" s="15"/>
      <c r="G222" s="15"/>
      <c r="H222" s="15"/>
      <c r="I222" s="16"/>
      <c r="J222" s="17"/>
      <c r="K222" s="18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</row>
    <row r="223" spans="1:34" x14ac:dyDescent="0.25">
      <c r="A223" s="14"/>
      <c r="B223" s="10"/>
      <c r="C223" s="13"/>
      <c r="D223" s="13"/>
      <c r="E223" s="14"/>
      <c r="F223" s="15"/>
      <c r="G223" s="15"/>
      <c r="H223" s="15"/>
      <c r="I223" s="16"/>
      <c r="J223" s="17"/>
      <c r="K223" s="18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</row>
    <row r="224" spans="1:34" x14ac:dyDescent="0.25">
      <c r="A224" s="14"/>
      <c r="B224" s="10"/>
      <c r="C224" s="13"/>
      <c r="D224" s="13"/>
      <c r="E224" s="14"/>
      <c r="F224" s="15"/>
      <c r="G224" s="15"/>
      <c r="H224" s="15"/>
      <c r="I224" s="16"/>
      <c r="J224" s="17"/>
      <c r="K224" s="18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</row>
    <row r="225" spans="1:34" x14ac:dyDescent="0.25">
      <c r="A225" s="14"/>
      <c r="B225" s="10"/>
      <c r="C225" s="13"/>
      <c r="D225" s="13"/>
      <c r="E225" s="14"/>
      <c r="F225" s="15"/>
      <c r="G225" s="15"/>
      <c r="H225" s="15"/>
      <c r="I225" s="16"/>
      <c r="J225" s="17"/>
      <c r="K225" s="18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</row>
    <row r="226" spans="1:34" x14ac:dyDescent="0.25">
      <c r="A226" s="14"/>
      <c r="B226" s="10"/>
      <c r="C226" s="13"/>
      <c r="D226" s="13"/>
      <c r="E226" s="14"/>
      <c r="F226" s="15"/>
      <c r="G226" s="15"/>
      <c r="H226" s="15"/>
      <c r="I226" s="16"/>
      <c r="J226" s="17"/>
      <c r="K226" s="18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</row>
    <row r="227" spans="1:34" x14ac:dyDescent="0.25">
      <c r="A227" s="14"/>
      <c r="B227" s="10"/>
      <c r="C227" s="13"/>
      <c r="D227" s="13"/>
      <c r="E227" s="14"/>
      <c r="F227" s="15"/>
      <c r="G227" s="15"/>
      <c r="H227" s="15"/>
      <c r="I227" s="16"/>
      <c r="J227" s="17"/>
      <c r="K227" s="18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</row>
    <row r="228" spans="1:34" x14ac:dyDescent="0.25">
      <c r="A228" s="14"/>
      <c r="B228" s="10"/>
      <c r="C228" s="13"/>
      <c r="D228" s="13"/>
      <c r="E228" s="14"/>
      <c r="F228" s="15"/>
      <c r="G228" s="15"/>
      <c r="H228" s="15"/>
      <c r="I228" s="16"/>
      <c r="J228" s="17"/>
      <c r="K228" s="18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</row>
    <row r="229" spans="1:34" x14ac:dyDescent="0.25">
      <c r="A229" s="14"/>
      <c r="B229" s="10"/>
      <c r="C229" s="13"/>
      <c r="D229" s="13"/>
      <c r="E229" s="14"/>
      <c r="F229" s="15"/>
      <c r="G229" s="15"/>
      <c r="H229" s="15"/>
      <c r="I229" s="16"/>
      <c r="J229" s="17"/>
      <c r="K229" s="18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</row>
    <row r="230" spans="1:34" x14ac:dyDescent="0.25">
      <c r="A230" s="14"/>
      <c r="B230" s="10"/>
      <c r="C230" s="13"/>
      <c r="D230" s="13"/>
      <c r="E230" s="14"/>
      <c r="F230" s="15"/>
      <c r="G230" s="15"/>
      <c r="H230" s="15"/>
      <c r="I230" s="16"/>
      <c r="J230" s="17"/>
      <c r="K230" s="18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</row>
    <row r="231" spans="1:34" x14ac:dyDescent="0.25">
      <c r="A231" s="14"/>
      <c r="B231" s="10"/>
      <c r="C231" s="13"/>
      <c r="D231" s="13"/>
      <c r="E231" s="14"/>
      <c r="F231" s="15"/>
      <c r="G231" s="15"/>
      <c r="H231" s="15"/>
      <c r="I231" s="16"/>
      <c r="J231" s="17"/>
      <c r="K231" s="18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</row>
    <row r="232" spans="1:34" x14ac:dyDescent="0.25">
      <c r="A232" s="14"/>
      <c r="B232" s="10"/>
      <c r="C232" s="13"/>
      <c r="D232" s="13"/>
      <c r="E232" s="14"/>
      <c r="F232" s="15"/>
      <c r="G232" s="15"/>
      <c r="H232" s="15"/>
      <c r="I232" s="16"/>
      <c r="J232" s="17"/>
      <c r="K232" s="18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</row>
    <row r="233" spans="1:34" x14ac:dyDescent="0.25">
      <c r="A233" s="14"/>
      <c r="B233" s="10"/>
      <c r="C233" s="13"/>
      <c r="D233" s="13"/>
      <c r="E233" s="14"/>
      <c r="F233" s="15"/>
      <c r="G233" s="15"/>
      <c r="H233" s="15"/>
      <c r="I233" s="16"/>
      <c r="J233" s="17"/>
      <c r="K233" s="18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</row>
    <row r="234" spans="1:34" x14ac:dyDescent="0.25">
      <c r="A234" s="14"/>
      <c r="B234" s="10"/>
      <c r="C234" s="13"/>
      <c r="D234" s="13"/>
      <c r="E234" s="14"/>
      <c r="F234" s="15"/>
      <c r="G234" s="15"/>
      <c r="H234" s="15"/>
      <c r="I234" s="16"/>
      <c r="J234" s="17"/>
      <c r="K234" s="18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</row>
    <row r="235" spans="1:34" x14ac:dyDescent="0.25">
      <c r="A235" s="14"/>
      <c r="B235" s="10"/>
      <c r="C235" s="13"/>
      <c r="D235" s="13"/>
      <c r="E235" s="14"/>
      <c r="F235" s="15"/>
      <c r="G235" s="15"/>
      <c r="H235" s="15"/>
      <c r="I235" s="16"/>
      <c r="J235" s="17"/>
      <c r="K235" s="18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</row>
    <row r="236" spans="1:34" x14ac:dyDescent="0.25">
      <c r="A236" s="14"/>
      <c r="B236" s="10"/>
      <c r="C236" s="13"/>
      <c r="D236" s="13"/>
      <c r="E236" s="14"/>
      <c r="F236" s="15"/>
      <c r="G236" s="15"/>
      <c r="H236" s="15"/>
      <c r="I236" s="16"/>
      <c r="J236" s="17"/>
      <c r="K236" s="18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</row>
    <row r="237" spans="1:34" x14ac:dyDescent="0.25">
      <c r="A237" s="14"/>
      <c r="B237" s="10"/>
      <c r="C237" s="13"/>
      <c r="D237" s="13"/>
      <c r="E237" s="14"/>
      <c r="F237" s="15"/>
      <c r="G237" s="15"/>
      <c r="H237" s="15"/>
      <c r="I237" s="16"/>
      <c r="J237" s="17"/>
      <c r="K237" s="18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</row>
    <row r="238" spans="1:34" x14ac:dyDescent="0.25">
      <c r="A238" s="14"/>
      <c r="B238" s="10"/>
      <c r="C238" s="13"/>
      <c r="D238" s="13"/>
      <c r="E238" s="14"/>
      <c r="F238" s="15"/>
      <c r="G238" s="15"/>
      <c r="H238" s="15"/>
      <c r="I238" s="16"/>
      <c r="J238" s="17"/>
      <c r="K238" s="18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</row>
    <row r="239" spans="1:34" x14ac:dyDescent="0.25">
      <c r="A239" s="14"/>
      <c r="B239" s="10"/>
      <c r="C239" s="13"/>
      <c r="D239" s="13"/>
      <c r="E239" s="14"/>
      <c r="F239" s="15"/>
      <c r="G239" s="15"/>
      <c r="H239" s="15"/>
      <c r="I239" s="16"/>
      <c r="J239" s="17"/>
      <c r="K239" s="18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</row>
    <row r="240" spans="1:34" x14ac:dyDescent="0.25">
      <c r="A240" s="14"/>
      <c r="B240" s="10"/>
      <c r="C240" s="13"/>
      <c r="D240" s="13"/>
      <c r="E240" s="14"/>
      <c r="F240" s="15"/>
      <c r="G240" s="15"/>
      <c r="H240" s="15"/>
      <c r="I240" s="16"/>
      <c r="J240" s="17"/>
      <c r="K240" s="18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</row>
    <row r="241" spans="1:34" x14ac:dyDescent="0.25">
      <c r="A241" s="14"/>
      <c r="B241" s="10"/>
      <c r="C241" s="13"/>
      <c r="D241" s="13"/>
      <c r="E241" s="14"/>
      <c r="F241" s="15"/>
      <c r="G241" s="15"/>
      <c r="H241" s="15"/>
      <c r="I241" s="16"/>
      <c r="J241" s="17"/>
      <c r="K241" s="18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</row>
    <row r="242" spans="1:34" x14ac:dyDescent="0.25">
      <c r="A242" s="14"/>
      <c r="B242" s="10"/>
      <c r="C242" s="13"/>
      <c r="D242" s="13"/>
      <c r="E242" s="14"/>
      <c r="F242" s="15"/>
      <c r="G242" s="15"/>
      <c r="H242" s="15"/>
      <c r="I242" s="16"/>
      <c r="J242" s="17"/>
      <c r="K242" s="18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</row>
    <row r="243" spans="1:34" x14ac:dyDescent="0.25">
      <c r="A243" s="14"/>
      <c r="B243" s="10"/>
      <c r="C243" s="13"/>
      <c r="D243" s="13"/>
      <c r="E243" s="14"/>
      <c r="F243" s="15"/>
      <c r="G243" s="15"/>
      <c r="H243" s="15"/>
      <c r="I243" s="16"/>
      <c r="J243" s="17"/>
      <c r="K243" s="18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</row>
    <row r="244" spans="1:34" x14ac:dyDescent="0.25">
      <c r="A244" s="14"/>
      <c r="B244" s="10"/>
      <c r="C244" s="13"/>
      <c r="D244" s="13"/>
      <c r="E244" s="14"/>
      <c r="F244" s="15"/>
      <c r="G244" s="15"/>
      <c r="H244" s="15"/>
      <c r="I244" s="16"/>
      <c r="J244" s="17"/>
      <c r="K244" s="18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</row>
    <row r="245" spans="1:34" x14ac:dyDescent="0.25">
      <c r="A245" s="14"/>
      <c r="B245" s="10"/>
      <c r="C245" s="13"/>
      <c r="D245" s="13"/>
      <c r="E245" s="14"/>
      <c r="F245" s="15"/>
      <c r="G245" s="15"/>
      <c r="H245" s="15"/>
      <c r="I245" s="16"/>
      <c r="J245" s="17"/>
      <c r="K245" s="18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</row>
    <row r="246" spans="1:34" x14ac:dyDescent="0.25">
      <c r="A246" s="14"/>
      <c r="B246" s="10"/>
      <c r="C246" s="13"/>
      <c r="D246" s="13"/>
      <c r="E246" s="14"/>
      <c r="F246" s="15"/>
      <c r="G246" s="15"/>
      <c r="H246" s="15"/>
      <c r="I246" s="16"/>
      <c r="J246" s="17"/>
      <c r="K246" s="18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</row>
    <row r="247" spans="1:34" x14ac:dyDescent="0.25">
      <c r="A247" s="14"/>
      <c r="B247" s="10"/>
      <c r="C247" s="13"/>
      <c r="D247" s="13"/>
      <c r="E247" s="14"/>
      <c r="F247" s="15"/>
      <c r="G247" s="15"/>
      <c r="H247" s="15"/>
      <c r="I247" s="16"/>
      <c r="J247" s="17"/>
      <c r="K247" s="18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</row>
    <row r="248" spans="1:34" x14ac:dyDescent="0.25">
      <c r="A248" s="14"/>
      <c r="B248" s="10"/>
      <c r="C248" s="13"/>
      <c r="D248" s="13"/>
      <c r="E248" s="14"/>
      <c r="F248" s="15"/>
      <c r="G248" s="15"/>
      <c r="H248" s="15"/>
      <c r="I248" s="16"/>
      <c r="J248" s="17"/>
      <c r="K248" s="18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</row>
    <row r="249" spans="1:34" x14ac:dyDescent="0.25">
      <c r="A249" s="14"/>
      <c r="B249" s="10"/>
      <c r="C249" s="13"/>
      <c r="D249" s="13"/>
      <c r="E249" s="14"/>
      <c r="F249" s="15"/>
      <c r="G249" s="15"/>
      <c r="H249" s="15"/>
      <c r="I249" s="16"/>
      <c r="J249" s="17"/>
      <c r="K249" s="18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</row>
    <row r="250" spans="1:34" x14ac:dyDescent="0.25">
      <c r="A250" s="14"/>
      <c r="B250" s="10"/>
      <c r="C250" s="13"/>
      <c r="D250" s="13"/>
      <c r="E250" s="14"/>
      <c r="F250" s="15"/>
      <c r="G250" s="15"/>
      <c r="H250" s="15"/>
      <c r="I250" s="16"/>
      <c r="J250" s="17"/>
      <c r="K250" s="18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</row>
    <row r="251" spans="1:34" x14ac:dyDescent="0.25">
      <c r="A251" s="14"/>
      <c r="B251" s="10"/>
      <c r="C251" s="13"/>
      <c r="D251" s="13"/>
      <c r="E251" s="14"/>
      <c r="F251" s="15"/>
      <c r="G251" s="15"/>
      <c r="H251" s="15"/>
      <c r="I251" s="16"/>
      <c r="J251" s="17"/>
      <c r="K251" s="18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</row>
    <row r="252" spans="1:34" x14ac:dyDescent="0.25">
      <c r="A252" s="14"/>
      <c r="B252" s="10"/>
      <c r="C252" s="13"/>
      <c r="D252" s="13"/>
      <c r="E252" s="14"/>
      <c r="F252" s="15"/>
      <c r="G252" s="15"/>
      <c r="H252" s="15"/>
      <c r="I252" s="16"/>
      <c r="J252" s="17"/>
      <c r="K252" s="18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</row>
    <row r="253" spans="1:34" x14ac:dyDescent="0.25">
      <c r="A253" s="14"/>
      <c r="B253" s="10"/>
      <c r="C253" s="13"/>
      <c r="D253" s="13"/>
      <c r="E253" s="14"/>
      <c r="F253" s="15"/>
      <c r="G253" s="15"/>
      <c r="H253" s="15"/>
      <c r="I253" s="16"/>
      <c r="J253" s="17"/>
      <c r="K253" s="18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</row>
    <row r="254" spans="1:34" x14ac:dyDescent="0.25">
      <c r="A254" s="14"/>
      <c r="B254" s="10"/>
      <c r="C254" s="13"/>
      <c r="D254" s="13"/>
      <c r="E254" s="14"/>
      <c r="F254" s="15"/>
      <c r="G254" s="15"/>
      <c r="H254" s="15"/>
      <c r="I254" s="16"/>
      <c r="J254" s="17"/>
      <c r="K254" s="18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</row>
    <row r="255" spans="1:34" x14ac:dyDescent="0.25">
      <c r="A255" s="14"/>
      <c r="B255" s="10"/>
      <c r="C255" s="13"/>
      <c r="D255" s="13"/>
      <c r="E255" s="14"/>
      <c r="F255" s="15"/>
      <c r="G255" s="15"/>
      <c r="H255" s="15"/>
      <c r="I255" s="16"/>
      <c r="J255" s="17"/>
      <c r="K255" s="18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</row>
    <row r="256" spans="1:34" x14ac:dyDescent="0.25">
      <c r="A256" s="14"/>
      <c r="B256" s="10"/>
      <c r="C256" s="13"/>
      <c r="D256" s="13"/>
      <c r="E256" s="14"/>
      <c r="F256" s="15"/>
      <c r="G256" s="15"/>
      <c r="H256" s="15"/>
      <c r="I256" s="16"/>
      <c r="J256" s="17"/>
      <c r="K256" s="18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</row>
    <row r="257" spans="1:34" x14ac:dyDescent="0.25">
      <c r="A257" s="14"/>
      <c r="B257" s="10"/>
      <c r="C257" s="13"/>
      <c r="D257" s="13"/>
      <c r="E257" s="14"/>
      <c r="F257" s="15"/>
      <c r="G257" s="15"/>
      <c r="H257" s="15"/>
      <c r="I257" s="16"/>
      <c r="J257" s="17"/>
      <c r="K257" s="18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</row>
    <row r="258" spans="1:34" x14ac:dyDescent="0.25">
      <c r="A258" s="14"/>
      <c r="B258" s="10"/>
      <c r="C258" s="13"/>
      <c r="D258" s="13"/>
      <c r="E258" s="14"/>
      <c r="F258" s="15"/>
      <c r="G258" s="15"/>
      <c r="H258" s="15"/>
      <c r="I258" s="16"/>
      <c r="J258" s="17"/>
      <c r="K258" s="18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</row>
    <row r="259" spans="1:34" x14ac:dyDescent="0.25">
      <c r="A259" s="14"/>
      <c r="B259" s="10"/>
      <c r="C259" s="13"/>
      <c r="D259" s="13"/>
      <c r="E259" s="14"/>
      <c r="F259" s="15"/>
      <c r="G259" s="15"/>
      <c r="H259" s="15"/>
      <c r="I259" s="16"/>
      <c r="J259" s="17"/>
      <c r="K259" s="18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</row>
    <row r="260" spans="1:34" x14ac:dyDescent="0.25">
      <c r="A260" s="14"/>
      <c r="B260" s="10"/>
      <c r="C260" s="13"/>
      <c r="D260" s="13"/>
      <c r="E260" s="14"/>
      <c r="F260" s="15"/>
      <c r="G260" s="15"/>
      <c r="H260" s="15"/>
      <c r="I260" s="16"/>
      <c r="J260" s="17"/>
      <c r="K260" s="18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</row>
    <row r="261" spans="1:34" x14ac:dyDescent="0.25">
      <c r="A261" s="14"/>
      <c r="B261" s="10"/>
      <c r="C261" s="13"/>
      <c r="D261" s="13"/>
      <c r="E261" s="14"/>
      <c r="F261" s="15"/>
      <c r="G261" s="15"/>
      <c r="H261" s="15"/>
      <c r="I261" s="16"/>
      <c r="J261" s="17"/>
      <c r="K261" s="18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</row>
    <row r="262" spans="1:34" x14ac:dyDescent="0.25">
      <c r="A262" s="14"/>
      <c r="B262" s="10"/>
      <c r="C262" s="13"/>
      <c r="D262" s="13"/>
      <c r="E262" s="14"/>
      <c r="F262" s="15"/>
      <c r="G262" s="15"/>
      <c r="H262" s="15"/>
      <c r="I262" s="16"/>
      <c r="J262" s="17"/>
      <c r="K262" s="18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</row>
    <row r="263" spans="1:34" x14ac:dyDescent="0.25">
      <c r="A263" s="14"/>
      <c r="B263" s="10"/>
      <c r="C263" s="13"/>
      <c r="D263" s="13"/>
      <c r="E263" s="14"/>
      <c r="F263" s="15"/>
      <c r="G263" s="15"/>
      <c r="H263" s="15"/>
      <c r="I263" s="16"/>
      <c r="J263" s="17"/>
      <c r="K263" s="18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</row>
    <row r="264" spans="1:34" x14ac:dyDescent="0.25">
      <c r="A264" s="14"/>
      <c r="B264" s="10"/>
      <c r="C264" s="13"/>
      <c r="D264" s="13"/>
      <c r="E264" s="14"/>
      <c r="F264" s="15"/>
      <c r="G264" s="15"/>
      <c r="H264" s="15"/>
      <c r="I264" s="16"/>
      <c r="J264" s="17"/>
      <c r="K264" s="18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</row>
    <row r="265" spans="1:34" x14ac:dyDescent="0.25">
      <c r="A265" s="14"/>
      <c r="B265" s="10"/>
      <c r="C265" s="13"/>
      <c r="D265" s="13"/>
      <c r="E265" s="14"/>
      <c r="F265" s="15"/>
      <c r="G265" s="15"/>
      <c r="H265" s="15"/>
      <c r="I265" s="16"/>
      <c r="J265" s="17"/>
      <c r="K265" s="18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  <c r="AH265" s="14"/>
    </row>
    <row r="266" spans="1:34" x14ac:dyDescent="0.25">
      <c r="A266" s="14"/>
      <c r="B266" s="10"/>
      <c r="C266" s="13"/>
      <c r="D266" s="13"/>
      <c r="E266" s="14"/>
      <c r="F266" s="15"/>
      <c r="G266" s="15"/>
      <c r="H266" s="15"/>
      <c r="I266" s="16"/>
      <c r="J266" s="17"/>
      <c r="K266" s="18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</row>
    <row r="267" spans="1:34" x14ac:dyDescent="0.25">
      <c r="A267" s="14"/>
      <c r="B267" s="10"/>
      <c r="C267" s="13"/>
      <c r="D267" s="13"/>
      <c r="E267" s="14"/>
      <c r="F267" s="15"/>
      <c r="G267" s="15"/>
      <c r="H267" s="15"/>
      <c r="I267" s="16"/>
      <c r="J267" s="17"/>
      <c r="K267" s="18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</row>
    <row r="268" spans="1:34" x14ac:dyDescent="0.25">
      <c r="A268" s="14"/>
      <c r="B268" s="10"/>
      <c r="C268" s="13"/>
      <c r="D268" s="13"/>
      <c r="E268" s="14"/>
      <c r="F268" s="15"/>
      <c r="G268" s="15"/>
      <c r="H268" s="15"/>
      <c r="I268" s="16"/>
      <c r="J268" s="17"/>
      <c r="K268" s="18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</row>
    <row r="269" spans="1:34" x14ac:dyDescent="0.25">
      <c r="A269" s="14"/>
      <c r="B269" s="10"/>
      <c r="C269" s="13"/>
      <c r="D269" s="13"/>
      <c r="E269" s="14"/>
      <c r="F269" s="15"/>
      <c r="G269" s="15"/>
      <c r="H269" s="15"/>
      <c r="I269" s="16"/>
      <c r="J269" s="17"/>
      <c r="K269" s="18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</row>
    <row r="270" spans="1:34" x14ac:dyDescent="0.25">
      <c r="A270" s="14"/>
      <c r="B270" s="10"/>
      <c r="C270" s="13"/>
      <c r="D270" s="13"/>
      <c r="E270" s="14"/>
      <c r="F270" s="15"/>
      <c r="G270" s="15"/>
      <c r="H270" s="15"/>
      <c r="I270" s="16"/>
      <c r="J270" s="17"/>
      <c r="K270" s="18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</row>
    <row r="271" spans="1:34" x14ac:dyDescent="0.25">
      <c r="A271" s="14"/>
      <c r="B271" s="10"/>
      <c r="C271" s="13"/>
      <c r="D271" s="13"/>
      <c r="E271" s="14"/>
      <c r="F271" s="15"/>
      <c r="G271" s="15"/>
      <c r="H271" s="15"/>
      <c r="I271" s="16"/>
      <c r="J271" s="17"/>
      <c r="K271" s="18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</row>
    <row r="272" spans="1:34" x14ac:dyDescent="0.25">
      <c r="A272" s="14"/>
      <c r="B272" s="10"/>
      <c r="C272" s="13"/>
      <c r="D272" s="13"/>
      <c r="E272" s="14"/>
      <c r="F272" s="15"/>
      <c r="G272" s="15"/>
      <c r="H272" s="15"/>
      <c r="I272" s="16"/>
      <c r="J272" s="17"/>
      <c r="K272" s="18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</row>
    <row r="273" spans="2:11" x14ac:dyDescent="0.25">
      <c r="B273" s="10"/>
      <c r="C273" s="13"/>
      <c r="D273" s="13"/>
      <c r="E273" s="14"/>
      <c r="F273" s="15"/>
      <c r="G273" s="15"/>
      <c r="H273" s="15"/>
      <c r="I273" s="16"/>
      <c r="J273" s="17"/>
      <c r="K273" s="18"/>
    </row>
    <row r="274" spans="2:11" x14ac:dyDescent="0.25">
      <c r="B274" s="10"/>
      <c r="C274" s="13"/>
      <c r="D274" s="13"/>
      <c r="E274" s="14"/>
      <c r="F274" s="15"/>
      <c r="G274" s="15"/>
      <c r="H274" s="15"/>
      <c r="I274" s="16"/>
      <c r="J274" s="17"/>
      <c r="K274" s="18"/>
    </row>
    <row r="275" spans="2:11" x14ac:dyDescent="0.25">
      <c r="B275" s="10"/>
      <c r="C275" s="13"/>
      <c r="D275" s="13"/>
      <c r="E275" s="14"/>
      <c r="F275" s="15"/>
      <c r="G275" s="15"/>
      <c r="H275" s="15"/>
      <c r="I275" s="16"/>
      <c r="J275" s="17"/>
      <c r="K275" s="18"/>
    </row>
    <row r="276" spans="2:11" x14ac:dyDescent="0.25">
      <c r="B276" s="10"/>
      <c r="C276" s="13"/>
      <c r="D276" s="13"/>
      <c r="E276" s="14"/>
      <c r="F276" s="15"/>
      <c r="G276" s="15"/>
      <c r="H276" s="15"/>
      <c r="I276" s="16"/>
      <c r="J276" s="17"/>
      <c r="K276" s="18"/>
    </row>
    <row r="277" spans="2:11" x14ac:dyDescent="0.25">
      <c r="B277" s="10"/>
      <c r="C277" s="13"/>
      <c r="D277" s="13"/>
      <c r="E277" s="14"/>
      <c r="F277" s="15"/>
      <c r="G277" s="15"/>
      <c r="H277" s="15"/>
      <c r="I277" s="16"/>
      <c r="J277" s="17"/>
      <c r="K277" s="18"/>
    </row>
    <row r="278" spans="2:11" x14ac:dyDescent="0.25">
      <c r="B278" s="10"/>
      <c r="C278" s="13"/>
      <c r="D278" s="13"/>
      <c r="E278" s="14"/>
      <c r="F278" s="15"/>
      <c r="G278" s="15"/>
      <c r="H278" s="15"/>
      <c r="I278" s="16"/>
      <c r="J278" s="17"/>
      <c r="K278" s="18"/>
    </row>
  </sheetData>
  <mergeCells count="317">
    <mergeCell ref="E14:G14"/>
    <mergeCell ref="H14:I14"/>
    <mergeCell ref="C190:E190"/>
    <mergeCell ref="D192:E192"/>
    <mergeCell ref="D205:F205"/>
    <mergeCell ref="D207:F207"/>
    <mergeCell ref="C81:D81"/>
    <mergeCell ref="F86:G86"/>
    <mergeCell ref="C79:I79"/>
    <mergeCell ref="B158:C158"/>
    <mergeCell ref="F34:G34"/>
    <mergeCell ref="C51:D51"/>
    <mergeCell ref="F51:G51"/>
    <mergeCell ref="C89:D89"/>
    <mergeCell ref="C90:D90"/>
    <mergeCell ref="C74:D74"/>
    <mergeCell ref="C75:D75"/>
    <mergeCell ref="F88:G88"/>
    <mergeCell ref="C76:D76"/>
    <mergeCell ref="F76:G76"/>
    <mergeCell ref="F77:G77"/>
    <mergeCell ref="B71:G71"/>
    <mergeCell ref="C70:D70"/>
    <mergeCell ref="C73:D73"/>
    <mergeCell ref="C85:D85"/>
    <mergeCell ref="C86:D86"/>
    <mergeCell ref="F81:G81"/>
    <mergeCell ref="F85:G85"/>
    <mergeCell ref="B82:G82"/>
    <mergeCell ref="C84:I84"/>
    <mergeCell ref="F80:G80"/>
    <mergeCell ref="C100:I100"/>
    <mergeCell ref="C91:I91"/>
    <mergeCell ref="F89:G89"/>
    <mergeCell ref="F90:G90"/>
    <mergeCell ref="C87:D87"/>
    <mergeCell ref="C88:D88"/>
    <mergeCell ref="C83:I83"/>
    <mergeCell ref="F96:G96"/>
    <mergeCell ref="F97:G97"/>
    <mergeCell ref="F98:G98"/>
    <mergeCell ref="F99:G99"/>
    <mergeCell ref="F92:G92"/>
    <mergeCell ref="F93:G93"/>
    <mergeCell ref="F94:G94"/>
    <mergeCell ref="F95:G95"/>
    <mergeCell ref="C98:D98"/>
    <mergeCell ref="F101:G101"/>
    <mergeCell ref="F119:G119"/>
    <mergeCell ref="F120:G120"/>
    <mergeCell ref="F121:G121"/>
    <mergeCell ref="F122:G122"/>
    <mergeCell ref="F113:G113"/>
    <mergeCell ref="F114:G114"/>
    <mergeCell ref="F118:G118"/>
    <mergeCell ref="F106:G106"/>
    <mergeCell ref="F107:G107"/>
    <mergeCell ref="F108:G108"/>
    <mergeCell ref="F109:G109"/>
    <mergeCell ref="F111:G111"/>
    <mergeCell ref="C117:I117"/>
    <mergeCell ref="C101:D101"/>
    <mergeCell ref="C106:D106"/>
    <mergeCell ref="C107:D107"/>
    <mergeCell ref="C108:D108"/>
    <mergeCell ref="C109:D109"/>
    <mergeCell ref="C99:D99"/>
    <mergeCell ref="C92:D92"/>
    <mergeCell ref="C93:D93"/>
    <mergeCell ref="C94:D94"/>
    <mergeCell ref="C95:D95"/>
    <mergeCell ref="C96:D96"/>
    <mergeCell ref="C97:D97"/>
    <mergeCell ref="F87:G87"/>
    <mergeCell ref="B20:I20"/>
    <mergeCell ref="F73:G73"/>
    <mergeCell ref="F74:G74"/>
    <mergeCell ref="F75:G75"/>
    <mergeCell ref="C77:D77"/>
    <mergeCell ref="C80:D80"/>
    <mergeCell ref="F61:G61"/>
    <mergeCell ref="C41:D41"/>
    <mergeCell ref="C43:D43"/>
    <mergeCell ref="C44:D44"/>
    <mergeCell ref="C61:D61"/>
    <mergeCell ref="C62:D62"/>
    <mergeCell ref="C63:D63"/>
    <mergeCell ref="C64:D64"/>
    <mergeCell ref="C72:I72"/>
    <mergeCell ref="F58:G58"/>
    <mergeCell ref="B78:G78"/>
    <mergeCell ref="C59:D59"/>
    <mergeCell ref="C52:D52"/>
    <mergeCell ref="F49:G49"/>
    <mergeCell ref="F50:G50"/>
    <mergeCell ref="F52:G52"/>
    <mergeCell ref="C68:I68"/>
    <mergeCell ref="B67:G67"/>
    <mergeCell ref="C65:I65"/>
    <mergeCell ref="F62:G62"/>
    <mergeCell ref="F59:G59"/>
    <mergeCell ref="F63:G63"/>
    <mergeCell ref="F64:G64"/>
    <mergeCell ref="F70:G70"/>
    <mergeCell ref="C46:D46"/>
    <mergeCell ref="C47:D47"/>
    <mergeCell ref="C48:D48"/>
    <mergeCell ref="C49:D49"/>
    <mergeCell ref="C54:I54"/>
    <mergeCell ref="B53:G53"/>
    <mergeCell ref="F66:G66"/>
    <mergeCell ref="C66:D66"/>
    <mergeCell ref="C60:I60"/>
    <mergeCell ref="C55:I55"/>
    <mergeCell ref="C56:D56"/>
    <mergeCell ref="F56:G56"/>
    <mergeCell ref="C57:D57"/>
    <mergeCell ref="F57:G57"/>
    <mergeCell ref="C58:D58"/>
    <mergeCell ref="C50:D50"/>
    <mergeCell ref="C22:I22"/>
    <mergeCell ref="F43:G43"/>
    <mergeCell ref="F44:G44"/>
    <mergeCell ref="F45:G45"/>
    <mergeCell ref="F46:G46"/>
    <mergeCell ref="F47:G47"/>
    <mergeCell ref="F48:G48"/>
    <mergeCell ref="C29:I29"/>
    <mergeCell ref="C36:D36"/>
    <mergeCell ref="C38:D38"/>
    <mergeCell ref="C45:D45"/>
    <mergeCell ref="C33:D33"/>
    <mergeCell ref="F33:G33"/>
    <mergeCell ref="C34:D34"/>
    <mergeCell ref="C30:I30"/>
    <mergeCell ref="C42:I42"/>
    <mergeCell ref="F38:G38"/>
    <mergeCell ref="C39:D39"/>
    <mergeCell ref="F39:G39"/>
    <mergeCell ref="C31:D31"/>
    <mergeCell ref="C32:D32"/>
    <mergeCell ref="F32:G32"/>
    <mergeCell ref="C35:D35"/>
    <mergeCell ref="F35:G35"/>
    <mergeCell ref="F31:G31"/>
    <mergeCell ref="C37:D37"/>
    <mergeCell ref="C24:D24"/>
    <mergeCell ref="C25:D25"/>
    <mergeCell ref="C26:D26"/>
    <mergeCell ref="C27:D27"/>
    <mergeCell ref="F27:G27"/>
    <mergeCell ref="B28:G28"/>
    <mergeCell ref="C40:D40"/>
    <mergeCell ref="F40:G40"/>
    <mergeCell ref="F37:G37"/>
    <mergeCell ref="C141:I141"/>
    <mergeCell ref="F143:G143"/>
    <mergeCell ref="C102:D102"/>
    <mergeCell ref="F139:G139"/>
    <mergeCell ref="C139:D139"/>
    <mergeCell ref="F41:G41"/>
    <mergeCell ref="F36:G36"/>
    <mergeCell ref="H18:I18"/>
    <mergeCell ref="B14:C14"/>
    <mergeCell ref="B15:C15"/>
    <mergeCell ref="B16:C16"/>
    <mergeCell ref="B17:C17"/>
    <mergeCell ref="B18:C18"/>
    <mergeCell ref="B19:C19"/>
    <mergeCell ref="E18:G18"/>
    <mergeCell ref="C21:D21"/>
    <mergeCell ref="D19:I19"/>
    <mergeCell ref="D15:I15"/>
    <mergeCell ref="D16:I16"/>
    <mergeCell ref="D17:I17"/>
    <mergeCell ref="F21:G21"/>
    <mergeCell ref="F24:G24"/>
    <mergeCell ref="F25:G25"/>
    <mergeCell ref="F26:G26"/>
    <mergeCell ref="C103:D103"/>
    <mergeCell ref="C104:D104"/>
    <mergeCell ref="F102:G102"/>
    <mergeCell ref="F103:G103"/>
    <mergeCell ref="F104:G104"/>
    <mergeCell ref="C112:D112"/>
    <mergeCell ref="F110:G110"/>
    <mergeCell ref="C113:D113"/>
    <mergeCell ref="C114:D114"/>
    <mergeCell ref="C105:I105"/>
    <mergeCell ref="F112:G112"/>
    <mergeCell ref="C161:D161"/>
    <mergeCell ref="C164:D164"/>
    <mergeCell ref="F164:G164"/>
    <mergeCell ref="C142:D142"/>
    <mergeCell ref="F151:G151"/>
    <mergeCell ref="C163:I163"/>
    <mergeCell ref="F161:G161"/>
    <mergeCell ref="C150:D150"/>
    <mergeCell ref="C151:D151"/>
    <mergeCell ref="C160:D160"/>
    <mergeCell ref="C157:D157"/>
    <mergeCell ref="F157:G157"/>
    <mergeCell ref="C149:D149"/>
    <mergeCell ref="F149:G149"/>
    <mergeCell ref="C146:I146"/>
    <mergeCell ref="C203:D203"/>
    <mergeCell ref="C170:D170"/>
    <mergeCell ref="C211:D211"/>
    <mergeCell ref="B189:C189"/>
    <mergeCell ref="G191:J191"/>
    <mergeCell ref="G190:J190"/>
    <mergeCell ref="G192:J192"/>
    <mergeCell ref="G189:I189"/>
    <mergeCell ref="F167:G167"/>
    <mergeCell ref="B174:G174"/>
    <mergeCell ref="B178:G178"/>
    <mergeCell ref="C173:D173"/>
    <mergeCell ref="F170:G170"/>
    <mergeCell ref="F171:G171"/>
    <mergeCell ref="C167:D167"/>
    <mergeCell ref="C168:D168"/>
    <mergeCell ref="C110:D110"/>
    <mergeCell ref="F123:G123"/>
    <mergeCell ref="C123:D123"/>
    <mergeCell ref="F142:G142"/>
    <mergeCell ref="F134:G134"/>
    <mergeCell ref="C118:D118"/>
    <mergeCell ref="C111:D111"/>
    <mergeCell ref="C119:D119"/>
    <mergeCell ref="C120:D120"/>
    <mergeCell ref="C121:D121"/>
    <mergeCell ref="F127:G127"/>
    <mergeCell ref="F128:G128"/>
    <mergeCell ref="F124:G124"/>
    <mergeCell ref="C132:I132"/>
    <mergeCell ref="F129:G129"/>
    <mergeCell ref="F130:G130"/>
    <mergeCell ref="C124:D124"/>
    <mergeCell ref="C125:D125"/>
    <mergeCell ref="C126:D126"/>
    <mergeCell ref="C127:D127"/>
    <mergeCell ref="C134:D134"/>
    <mergeCell ref="B116:G116"/>
    <mergeCell ref="B131:G131"/>
    <mergeCell ref="C133:I133"/>
    <mergeCell ref="C220:D220"/>
    <mergeCell ref="C219:D219"/>
    <mergeCell ref="C171:D171"/>
    <mergeCell ref="C183:D183"/>
    <mergeCell ref="C180:D180"/>
    <mergeCell ref="C181:D181"/>
    <mergeCell ref="C182:D182"/>
    <mergeCell ref="B179:H179"/>
    <mergeCell ref="C175:D175"/>
    <mergeCell ref="F173:G173"/>
    <mergeCell ref="F176:G176"/>
    <mergeCell ref="C217:D217"/>
    <mergeCell ref="C218:D218"/>
    <mergeCell ref="C177:D177"/>
    <mergeCell ref="C210:D210"/>
    <mergeCell ref="C216:F216"/>
    <mergeCell ref="C176:D176"/>
    <mergeCell ref="C212:D212"/>
    <mergeCell ref="F177:G177"/>
    <mergeCell ref="C213:D213"/>
    <mergeCell ref="C208:D208"/>
    <mergeCell ref="C209:D209"/>
    <mergeCell ref="C201:D201"/>
    <mergeCell ref="C202:D202"/>
    <mergeCell ref="C128:D128"/>
    <mergeCell ref="C129:D129"/>
    <mergeCell ref="C130:D130"/>
    <mergeCell ref="C172:D172"/>
    <mergeCell ref="F172:G172"/>
    <mergeCell ref="C169:D169"/>
    <mergeCell ref="C135:D135"/>
    <mergeCell ref="C147:D147"/>
    <mergeCell ref="C143:D143"/>
    <mergeCell ref="F160:G160"/>
    <mergeCell ref="F168:G168"/>
    <mergeCell ref="F169:G169"/>
    <mergeCell ref="C137:D137"/>
    <mergeCell ref="F137:G137"/>
    <mergeCell ref="C138:D138"/>
    <mergeCell ref="F138:G138"/>
    <mergeCell ref="F147:G147"/>
    <mergeCell ref="C152:D152"/>
    <mergeCell ref="F152:G152"/>
    <mergeCell ref="C166:I166"/>
    <mergeCell ref="B165:G165"/>
    <mergeCell ref="C148:D148"/>
    <mergeCell ref="F148:G148"/>
    <mergeCell ref="F150:G150"/>
    <mergeCell ref="B13:I13"/>
    <mergeCell ref="B4:I12"/>
    <mergeCell ref="B198:J198"/>
    <mergeCell ref="B199:J199"/>
    <mergeCell ref="B200:J200"/>
    <mergeCell ref="C23:I23"/>
    <mergeCell ref="B197:J197"/>
    <mergeCell ref="C69:D69"/>
    <mergeCell ref="F69:G69"/>
    <mergeCell ref="C115:D115"/>
    <mergeCell ref="F115:G115"/>
    <mergeCell ref="C144:D144"/>
    <mergeCell ref="F144:G144"/>
    <mergeCell ref="C154:I154"/>
    <mergeCell ref="C156:D156"/>
    <mergeCell ref="F156:G156"/>
    <mergeCell ref="C155:D155"/>
    <mergeCell ref="F155:G155"/>
    <mergeCell ref="C136:D136"/>
    <mergeCell ref="F136:G136"/>
    <mergeCell ref="F125:G125"/>
    <mergeCell ref="F126:G126"/>
    <mergeCell ref="F135:G135"/>
    <mergeCell ref="C122:D122"/>
  </mergeCells>
  <conditionalFormatting sqref="J201:J1048576 J160:J161 J85:J90 J61:J64 J92:J99 J101:J104 J66:J83 J106:J132 J142:J145 J163:J180 J134:J139 J155:J157 J147:J153 J11:J59 J193:J196 J182:J183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60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65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84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91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00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05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33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41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59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46">
    <cfRule type="colorScale" priority="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54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58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62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40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91">
    <cfRule type="cellIs" dxfId="9" priority="1" stopIfTrue="1" operator="equal">
      <formula>0</formula>
    </cfRule>
  </conditionalFormatting>
  <conditionalFormatting sqref="D192">
    <cfRule type="cellIs" dxfId="8" priority="6" stopIfTrue="1" operator="equal">
      <formula>0</formula>
    </cfRule>
  </conditionalFormatting>
  <conditionalFormatting sqref="D205">
    <cfRule type="cellIs" dxfId="7" priority="4" stopIfTrue="1" operator="equal">
      <formula>0</formula>
    </cfRule>
  </conditionalFormatting>
  <conditionalFormatting sqref="D206">
    <cfRule type="cellIs" dxfId="6" priority="3" stopIfTrue="1" operator="equal">
      <formula>0</formula>
    </cfRule>
  </conditionalFormatting>
  <conditionalFormatting sqref="C190">
    <cfRule type="cellIs" dxfId="5" priority="2" stopIfTrue="1" operator="equal">
      <formula>0</formula>
    </cfRule>
  </conditionalFormatting>
  <pageMargins left="0.47244094488188981" right="0" top="0.39370078740157483" bottom="0.39370078740157483" header="0.31496062992125984" footer="0.31496062992125984"/>
  <pageSetup paperSize="9" scale="70" fitToHeight="0" orientation="landscape" r:id="rId1"/>
  <rowBreaks count="1" manualBreakCount="1">
    <brk id="150" min="1" max="9" man="1"/>
  </rowBreaks>
  <ignoredErrors>
    <ignoredError sqref="B24:B26 B77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Y51"/>
  <sheetViews>
    <sheetView topLeftCell="A4" zoomScale="85" zoomScaleNormal="85" workbookViewId="0">
      <selection activeCell="P32" sqref="P32:S33"/>
    </sheetView>
  </sheetViews>
  <sheetFormatPr defaultRowHeight="15.75" x14ac:dyDescent="0.25"/>
  <cols>
    <col min="1" max="2" width="9.140625" style="42"/>
    <col min="3" max="3" width="7.5703125" style="42" customWidth="1"/>
    <col min="4" max="4" width="30.5703125" style="42" bestFit="1" customWidth="1"/>
    <col min="5" max="5" width="13.5703125" style="63" customWidth="1"/>
    <col min="6" max="6" width="11.28515625" style="69" bestFit="1" customWidth="1"/>
    <col min="7" max="7" width="2.7109375" style="69" customWidth="1"/>
    <col min="8" max="11" width="9.5703125" style="42" bestFit="1" customWidth="1"/>
    <col min="12" max="12" width="8.42578125" style="42" bestFit="1" customWidth="1"/>
    <col min="13" max="13" width="9.140625" style="42"/>
    <col min="14" max="14" width="8.42578125" style="42" bestFit="1" customWidth="1"/>
    <col min="15" max="15" width="9.140625" style="42"/>
    <col min="16" max="16" width="8.42578125" style="42" bestFit="1" customWidth="1"/>
    <col min="17" max="17" width="9.140625" style="42"/>
    <col min="18" max="18" width="7.5703125" style="42" customWidth="1"/>
    <col min="19" max="19" width="9.140625" style="42"/>
    <col min="20" max="20" width="14.42578125" style="42" bestFit="1" customWidth="1"/>
    <col min="21" max="16384" width="9.140625" style="42"/>
  </cols>
  <sheetData>
    <row r="4" spans="3:25" ht="16.5" thickBot="1" x14ac:dyDescent="0.3"/>
    <row r="5" spans="3:25" s="51" customFormat="1" ht="27.75" customHeight="1" thickBot="1" x14ac:dyDescent="0.3">
      <c r="C5" s="236" t="s">
        <v>253</v>
      </c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8"/>
    </row>
    <row r="6" spans="3:25" x14ac:dyDescent="0.25">
      <c r="C6" s="223" t="s">
        <v>234</v>
      </c>
      <c r="D6" s="221" t="s">
        <v>235</v>
      </c>
      <c r="E6" s="221" t="s">
        <v>236</v>
      </c>
      <c r="F6" s="221"/>
      <c r="G6" s="221"/>
      <c r="H6" s="221" t="s">
        <v>237</v>
      </c>
      <c r="I6" s="221"/>
      <c r="J6" s="221" t="s">
        <v>238</v>
      </c>
      <c r="K6" s="221"/>
      <c r="L6" s="221" t="s">
        <v>239</v>
      </c>
      <c r="M6" s="221"/>
      <c r="N6" s="221" t="s">
        <v>240</v>
      </c>
      <c r="O6" s="221"/>
      <c r="P6" s="221" t="s">
        <v>241</v>
      </c>
      <c r="Q6" s="221"/>
      <c r="R6" s="221" t="s">
        <v>247</v>
      </c>
      <c r="S6" s="241"/>
    </row>
    <row r="7" spans="3:25" x14ac:dyDescent="0.25">
      <c r="C7" s="224"/>
      <c r="D7" s="222"/>
      <c r="E7" s="222"/>
      <c r="F7" s="222"/>
      <c r="G7" s="222"/>
      <c r="H7" s="83" t="s">
        <v>244</v>
      </c>
      <c r="I7" s="83" t="s">
        <v>245</v>
      </c>
      <c r="J7" s="83" t="s">
        <v>244</v>
      </c>
      <c r="K7" s="83" t="s">
        <v>245</v>
      </c>
      <c r="L7" s="83" t="s">
        <v>244</v>
      </c>
      <c r="M7" s="83" t="s">
        <v>245</v>
      </c>
      <c r="N7" s="83" t="s">
        <v>244</v>
      </c>
      <c r="O7" s="83" t="s">
        <v>245</v>
      </c>
      <c r="P7" s="83" t="s">
        <v>244</v>
      </c>
      <c r="Q7" s="83" t="s">
        <v>245</v>
      </c>
      <c r="R7" s="83" t="s">
        <v>244</v>
      </c>
      <c r="S7" s="86" t="s">
        <v>245</v>
      </c>
    </row>
    <row r="8" spans="3:25" x14ac:dyDescent="0.25">
      <c r="C8" s="224"/>
      <c r="D8" s="222"/>
      <c r="E8" s="129" t="s">
        <v>242</v>
      </c>
      <c r="F8" s="229" t="s">
        <v>243</v>
      </c>
      <c r="G8" s="229"/>
      <c r="H8" s="129" t="s">
        <v>243</v>
      </c>
      <c r="I8" s="129" t="s">
        <v>243</v>
      </c>
      <c r="J8" s="129" t="s">
        <v>243</v>
      </c>
      <c r="K8" s="129" t="s">
        <v>243</v>
      </c>
      <c r="L8" s="129" t="s">
        <v>243</v>
      </c>
      <c r="M8" s="129" t="s">
        <v>243</v>
      </c>
      <c r="N8" s="129" t="s">
        <v>243</v>
      </c>
      <c r="O8" s="129" t="s">
        <v>243</v>
      </c>
      <c r="P8" s="129" t="s">
        <v>243</v>
      </c>
      <c r="Q8" s="129" t="s">
        <v>243</v>
      </c>
      <c r="R8" s="129" t="s">
        <v>243</v>
      </c>
      <c r="S8" s="87" t="s">
        <v>243</v>
      </c>
    </row>
    <row r="9" spans="3:25" x14ac:dyDescent="0.25">
      <c r="C9" s="88" t="str">
        <f>Planilha!B22</f>
        <v>1.0</v>
      </c>
      <c r="D9" s="89" t="str">
        <f>Planilha!C22</f>
        <v>SERVIÇOS PRELIMINARES</v>
      </c>
      <c r="E9" s="90">
        <f>Planilha!I28</f>
        <v>0</v>
      </c>
      <c r="F9" s="230" t="e">
        <f>E9/Planilha!I179</f>
        <v>#DIV/0!</v>
      </c>
      <c r="G9" s="230"/>
      <c r="H9" s="91">
        <v>100</v>
      </c>
      <c r="I9" s="92">
        <v>100</v>
      </c>
      <c r="J9" s="120"/>
      <c r="K9" s="92">
        <f t="shared" ref="K9:M20" si="0">J9+I9</f>
        <v>100</v>
      </c>
      <c r="L9" s="120"/>
      <c r="M9" s="92">
        <f t="shared" ref="M9:M19" si="1">L9+K9</f>
        <v>100</v>
      </c>
      <c r="N9" s="120"/>
      <c r="O9" s="92">
        <f t="shared" ref="O9:O20" si="2">N9+M9</f>
        <v>100</v>
      </c>
      <c r="P9" s="120"/>
      <c r="Q9" s="92">
        <f t="shared" ref="Q9:S20" si="3">P9+O9</f>
        <v>100</v>
      </c>
      <c r="R9" s="120"/>
      <c r="S9" s="117">
        <f t="shared" si="3"/>
        <v>100</v>
      </c>
    </row>
    <row r="10" spans="3:25" x14ac:dyDescent="0.25">
      <c r="C10" s="88" t="str">
        <f>Planilha!B29</f>
        <v>2.0</v>
      </c>
      <c r="D10" s="89" t="str">
        <f>Planilha!C29</f>
        <v>INFRAESTRUTURA</v>
      </c>
      <c r="E10" s="90">
        <f>Planilha!I53</f>
        <v>0</v>
      </c>
      <c r="F10" s="230" t="e">
        <f>E10/Planilha!I179</f>
        <v>#DIV/0!</v>
      </c>
      <c r="G10" s="230"/>
      <c r="H10" s="91">
        <v>60</v>
      </c>
      <c r="I10" s="92">
        <f>H10</f>
        <v>60</v>
      </c>
      <c r="J10" s="99">
        <v>35</v>
      </c>
      <c r="K10" s="92">
        <f t="shared" si="0"/>
        <v>95</v>
      </c>
      <c r="L10" s="121">
        <v>5</v>
      </c>
      <c r="M10" s="92">
        <f t="shared" si="1"/>
        <v>100</v>
      </c>
      <c r="N10" s="120"/>
      <c r="O10" s="92">
        <f t="shared" si="2"/>
        <v>100</v>
      </c>
      <c r="P10" s="120"/>
      <c r="Q10" s="92">
        <f t="shared" si="3"/>
        <v>100</v>
      </c>
      <c r="R10" s="120"/>
      <c r="S10" s="117">
        <f t="shared" si="3"/>
        <v>100</v>
      </c>
    </row>
    <row r="11" spans="3:25" x14ac:dyDescent="0.25">
      <c r="C11" s="88" t="str">
        <f>Planilha!B54</f>
        <v>3.0</v>
      </c>
      <c r="D11" s="89" t="str">
        <f>Planilha!C54</f>
        <v>SUPERESTRUTURA</v>
      </c>
      <c r="E11" s="90">
        <f>Planilha!I67</f>
        <v>0</v>
      </c>
      <c r="F11" s="230" t="e">
        <f>E11/Planilha!I179</f>
        <v>#DIV/0!</v>
      </c>
      <c r="G11" s="230"/>
      <c r="H11" s="91"/>
      <c r="I11" s="92">
        <f>H11</f>
        <v>0</v>
      </c>
      <c r="J11" s="99">
        <v>20</v>
      </c>
      <c r="K11" s="92">
        <f t="shared" si="0"/>
        <v>20</v>
      </c>
      <c r="L11" s="121">
        <v>50</v>
      </c>
      <c r="M11" s="92">
        <f t="shared" si="1"/>
        <v>70</v>
      </c>
      <c r="N11" s="121">
        <v>30</v>
      </c>
      <c r="O11" s="92">
        <f t="shared" si="2"/>
        <v>100</v>
      </c>
      <c r="P11" s="120"/>
      <c r="Q11" s="92">
        <f t="shared" si="3"/>
        <v>100</v>
      </c>
      <c r="R11" s="120"/>
      <c r="S11" s="117">
        <f t="shared" si="3"/>
        <v>100</v>
      </c>
    </row>
    <row r="12" spans="3:25" x14ac:dyDescent="0.25">
      <c r="C12" s="88" t="str">
        <f>Planilha!B68</f>
        <v>4.0</v>
      </c>
      <c r="D12" s="89" t="str">
        <f>Planilha!C68</f>
        <v>ALVENARIA</v>
      </c>
      <c r="E12" s="90">
        <f>Planilha!I71</f>
        <v>0</v>
      </c>
      <c r="F12" s="230" t="e">
        <f>E12/Planilha!I179</f>
        <v>#DIV/0!</v>
      </c>
      <c r="G12" s="230"/>
      <c r="H12" s="91"/>
      <c r="I12" s="92">
        <v>0</v>
      </c>
      <c r="J12" s="99">
        <v>20</v>
      </c>
      <c r="K12" s="92">
        <f t="shared" si="0"/>
        <v>20</v>
      </c>
      <c r="L12" s="99">
        <v>40</v>
      </c>
      <c r="M12" s="92">
        <f t="shared" si="1"/>
        <v>60</v>
      </c>
      <c r="N12" s="121">
        <v>40</v>
      </c>
      <c r="O12" s="92">
        <f t="shared" si="2"/>
        <v>100</v>
      </c>
      <c r="P12" s="120"/>
      <c r="Q12" s="92">
        <f t="shared" si="3"/>
        <v>100</v>
      </c>
      <c r="R12" s="120"/>
      <c r="S12" s="117">
        <f t="shared" si="3"/>
        <v>100</v>
      </c>
    </row>
    <row r="13" spans="3:25" x14ac:dyDescent="0.25">
      <c r="C13" s="88" t="str">
        <f>Planilha!B72</f>
        <v>5.0</v>
      </c>
      <c r="D13" s="89" t="str">
        <f>Planilha!C72</f>
        <v>ESQUADRIAS</v>
      </c>
      <c r="E13" s="90">
        <f>Planilha!I78</f>
        <v>0</v>
      </c>
      <c r="F13" s="230" t="e">
        <f>E13/Planilha!I179</f>
        <v>#DIV/0!</v>
      </c>
      <c r="G13" s="230"/>
      <c r="H13" s="91"/>
      <c r="I13" s="92">
        <v>0</v>
      </c>
      <c r="J13" s="121"/>
      <c r="K13" s="92">
        <f t="shared" si="0"/>
        <v>0</v>
      </c>
      <c r="L13" s="121"/>
      <c r="M13" s="92">
        <f t="shared" si="1"/>
        <v>0</v>
      </c>
      <c r="N13" s="121">
        <v>100</v>
      </c>
      <c r="O13" s="92">
        <f t="shared" si="2"/>
        <v>100</v>
      </c>
      <c r="P13" s="120"/>
      <c r="Q13" s="92">
        <f t="shared" si="3"/>
        <v>100</v>
      </c>
      <c r="R13" s="120"/>
      <c r="S13" s="117">
        <f t="shared" si="3"/>
        <v>100</v>
      </c>
      <c r="U13" s="53"/>
    </row>
    <row r="14" spans="3:25" x14ac:dyDescent="0.25">
      <c r="C14" s="88" t="str">
        <f>Planilha!B79</f>
        <v>6.0</v>
      </c>
      <c r="D14" s="89" t="str">
        <f>Planilha!C79</f>
        <v>COBERTURA</v>
      </c>
      <c r="E14" s="90">
        <f>Planilha!I82</f>
        <v>0</v>
      </c>
      <c r="F14" s="230" t="e">
        <f>E14/Planilha!I179</f>
        <v>#DIV/0!</v>
      </c>
      <c r="G14" s="230"/>
      <c r="H14" s="91"/>
      <c r="I14" s="92">
        <v>0</v>
      </c>
      <c r="J14" s="121"/>
      <c r="K14" s="92">
        <f t="shared" si="0"/>
        <v>0</v>
      </c>
      <c r="L14" s="121"/>
      <c r="M14" s="92">
        <f t="shared" si="1"/>
        <v>0</v>
      </c>
      <c r="N14" s="121"/>
      <c r="O14" s="92">
        <f t="shared" si="2"/>
        <v>0</v>
      </c>
      <c r="P14" s="120"/>
      <c r="Q14" s="92">
        <f t="shared" si="3"/>
        <v>0</v>
      </c>
      <c r="R14" s="120"/>
      <c r="S14" s="117">
        <f t="shared" si="3"/>
        <v>0</v>
      </c>
      <c r="U14" s="66"/>
      <c r="V14" s="66"/>
      <c r="W14" s="66"/>
      <c r="X14" s="66"/>
      <c r="Y14" s="66"/>
    </row>
    <row r="15" spans="3:25" x14ac:dyDescent="0.25">
      <c r="C15" s="88" t="str">
        <f>Planilha!B83</f>
        <v>7.0</v>
      </c>
      <c r="D15" s="89" t="str">
        <f>Planilha!C83</f>
        <v>INSTALAÇÕES HIDRÁULICAS</v>
      </c>
      <c r="E15" s="90">
        <f>Planilha!I116</f>
        <v>0</v>
      </c>
      <c r="F15" s="230" t="e">
        <f>E15/Planilha!I179</f>
        <v>#DIV/0!</v>
      </c>
      <c r="G15" s="230"/>
      <c r="H15" s="91"/>
      <c r="I15" s="92">
        <v>0</v>
      </c>
      <c r="J15" s="99"/>
      <c r="K15" s="92">
        <f t="shared" si="0"/>
        <v>0</v>
      </c>
      <c r="L15" s="99"/>
      <c r="M15" s="92">
        <f t="shared" si="1"/>
        <v>0</v>
      </c>
      <c r="N15" s="121"/>
      <c r="O15" s="92">
        <f t="shared" si="2"/>
        <v>0</v>
      </c>
      <c r="P15" s="120"/>
      <c r="Q15" s="92">
        <f t="shared" si="3"/>
        <v>0</v>
      </c>
      <c r="R15" s="120"/>
      <c r="S15" s="117">
        <f t="shared" si="3"/>
        <v>0</v>
      </c>
      <c r="U15" s="66"/>
      <c r="V15" s="66"/>
      <c r="W15" s="66"/>
      <c r="X15" s="66"/>
      <c r="Y15" s="66"/>
    </row>
    <row r="16" spans="3:25" x14ac:dyDescent="0.25">
      <c r="C16" s="88" t="str">
        <f>Planilha!B117</f>
        <v>8.0</v>
      </c>
      <c r="D16" s="89" t="str">
        <f>Planilha!C117</f>
        <v>INSTALAÇÕES ELÉTRICAS</v>
      </c>
      <c r="E16" s="90">
        <f>Planilha!I131</f>
        <v>0</v>
      </c>
      <c r="F16" s="230" t="e">
        <f>E16/Planilha!I179</f>
        <v>#DIV/0!</v>
      </c>
      <c r="G16" s="230"/>
      <c r="H16" s="91"/>
      <c r="I16" s="92">
        <v>0</v>
      </c>
      <c r="J16" s="121"/>
      <c r="K16" s="92">
        <f t="shared" si="0"/>
        <v>0</v>
      </c>
      <c r="L16" s="121"/>
      <c r="M16" s="92">
        <f t="shared" si="1"/>
        <v>0</v>
      </c>
      <c r="N16" s="121"/>
      <c r="O16" s="92">
        <f t="shared" si="2"/>
        <v>0</v>
      </c>
      <c r="P16" s="120"/>
      <c r="Q16" s="92">
        <f t="shared" si="3"/>
        <v>0</v>
      </c>
      <c r="R16" s="120"/>
      <c r="S16" s="117">
        <f t="shared" si="3"/>
        <v>0</v>
      </c>
      <c r="U16" s="66"/>
      <c r="V16" s="66"/>
      <c r="W16" s="66"/>
      <c r="X16" s="66"/>
      <c r="Y16" s="66"/>
    </row>
    <row r="17" spans="3:25" x14ac:dyDescent="0.25">
      <c r="C17" s="88" t="str">
        <f>Planilha!B132</f>
        <v>9.0</v>
      </c>
      <c r="D17" s="89" t="str">
        <f>Planilha!C132</f>
        <v>REVESTIMENTO</v>
      </c>
      <c r="E17" s="90">
        <f>Planilha!I140+Planilha!I145+Planilha!I153+Planilha!I158+Planilha!I162</f>
        <v>0</v>
      </c>
      <c r="F17" s="230" t="e">
        <f>E17/Planilha!I179</f>
        <v>#DIV/0!</v>
      </c>
      <c r="G17" s="230"/>
      <c r="H17" s="91"/>
      <c r="I17" s="92">
        <v>0</v>
      </c>
      <c r="J17" s="99"/>
      <c r="K17" s="92">
        <f t="shared" si="0"/>
        <v>0</v>
      </c>
      <c r="L17" s="99">
        <v>30</v>
      </c>
      <c r="M17" s="92">
        <f t="shared" si="1"/>
        <v>30</v>
      </c>
      <c r="N17" s="99">
        <v>70</v>
      </c>
      <c r="O17" s="92">
        <f t="shared" si="2"/>
        <v>100</v>
      </c>
      <c r="P17" s="120"/>
      <c r="Q17" s="92">
        <f t="shared" si="3"/>
        <v>100</v>
      </c>
      <c r="R17" s="120"/>
      <c r="S17" s="117">
        <f t="shared" si="3"/>
        <v>100</v>
      </c>
      <c r="U17" s="66"/>
      <c r="V17" s="66"/>
      <c r="W17" s="66"/>
      <c r="X17" s="66"/>
      <c r="Y17" s="66"/>
    </row>
    <row r="18" spans="3:25" ht="16.5" customHeight="1" x14ac:dyDescent="0.25">
      <c r="C18" s="88" t="str">
        <f>Planilha!B163</f>
        <v>10.0</v>
      </c>
      <c r="D18" s="89" t="str">
        <f>Planilha!C163</f>
        <v>VIDROS</v>
      </c>
      <c r="E18" s="90">
        <f>Planilha!I165</f>
        <v>0</v>
      </c>
      <c r="F18" s="230" t="e">
        <f>E18/Planilha!I179</f>
        <v>#DIV/0!</v>
      </c>
      <c r="G18" s="230"/>
      <c r="H18" s="91"/>
      <c r="I18" s="92">
        <v>0</v>
      </c>
      <c r="J18" s="121"/>
      <c r="K18" s="92">
        <f t="shared" si="0"/>
        <v>0</v>
      </c>
      <c r="L18" s="121"/>
      <c r="M18" s="92">
        <f t="shared" si="1"/>
        <v>0</v>
      </c>
      <c r="N18" s="121"/>
      <c r="O18" s="92">
        <f t="shared" si="2"/>
        <v>0</v>
      </c>
      <c r="P18" s="120"/>
      <c r="Q18" s="92">
        <f t="shared" si="3"/>
        <v>0</v>
      </c>
      <c r="R18" s="120"/>
      <c r="S18" s="117">
        <f t="shared" si="3"/>
        <v>0</v>
      </c>
      <c r="U18" s="66"/>
      <c r="V18" s="66"/>
      <c r="W18" s="66"/>
      <c r="X18" s="66"/>
      <c r="Y18" s="66"/>
    </row>
    <row r="19" spans="3:25" x14ac:dyDescent="0.25">
      <c r="C19" s="88" t="str">
        <f>Planilha!B166</f>
        <v>11.0</v>
      </c>
      <c r="D19" s="89" t="str">
        <f>Planilha!C166</f>
        <v>PINTURA</v>
      </c>
      <c r="E19" s="90">
        <f>Planilha!I174</f>
        <v>0</v>
      </c>
      <c r="F19" s="230" t="e">
        <f>E19/Planilha!I179</f>
        <v>#DIV/0!</v>
      </c>
      <c r="G19" s="230"/>
      <c r="H19" s="91"/>
      <c r="I19" s="92">
        <v>0</v>
      </c>
      <c r="J19" s="99"/>
      <c r="K19" s="92">
        <f t="shared" si="0"/>
        <v>0</v>
      </c>
      <c r="L19" s="99"/>
      <c r="M19" s="92">
        <f t="shared" si="1"/>
        <v>0</v>
      </c>
      <c r="N19" s="99">
        <v>100</v>
      </c>
      <c r="O19" s="92">
        <f t="shared" si="2"/>
        <v>100</v>
      </c>
      <c r="P19" s="120"/>
      <c r="Q19" s="92">
        <f t="shared" si="3"/>
        <v>100</v>
      </c>
      <c r="R19" s="120"/>
      <c r="S19" s="117">
        <f t="shared" si="3"/>
        <v>100</v>
      </c>
      <c r="U19" s="66"/>
      <c r="V19" s="66"/>
      <c r="W19" s="66"/>
      <c r="X19" s="66"/>
      <c r="Y19" s="66"/>
    </row>
    <row r="20" spans="3:25" ht="16.5" thickBot="1" x14ac:dyDescent="0.3">
      <c r="C20" s="128" t="str">
        <f>Planilha!B175</f>
        <v>12.0</v>
      </c>
      <c r="D20" s="93" t="str">
        <f>Planilha!C175</f>
        <v>SERVIÇOS COMPLEMENTARES</v>
      </c>
      <c r="E20" s="94">
        <f>Planilha!I178</f>
        <v>0</v>
      </c>
      <c r="F20" s="231" t="e">
        <f>E20/Planilha!I179</f>
        <v>#DIV/0!</v>
      </c>
      <c r="G20" s="231"/>
      <c r="H20" s="95"/>
      <c r="I20" s="96">
        <v>0</v>
      </c>
      <c r="J20" s="122"/>
      <c r="K20" s="96">
        <f t="shared" si="0"/>
        <v>0</v>
      </c>
      <c r="L20" s="122"/>
      <c r="M20" s="96">
        <f t="shared" si="0"/>
        <v>0</v>
      </c>
      <c r="N20" s="122">
        <v>100</v>
      </c>
      <c r="O20" s="96">
        <f t="shared" si="2"/>
        <v>100</v>
      </c>
      <c r="P20" s="123"/>
      <c r="Q20" s="96">
        <f t="shared" si="3"/>
        <v>100</v>
      </c>
      <c r="R20" s="123"/>
      <c r="S20" s="118">
        <f t="shared" si="3"/>
        <v>100</v>
      </c>
      <c r="U20" s="67"/>
      <c r="V20" s="67"/>
      <c r="W20" s="67"/>
      <c r="X20" s="66"/>
      <c r="Y20" s="66"/>
    </row>
    <row r="21" spans="3:25" ht="16.5" thickBot="1" x14ac:dyDescent="0.3">
      <c r="C21" s="58"/>
      <c r="D21" s="58"/>
      <c r="E21" s="57"/>
      <c r="F21" s="58"/>
      <c r="G21" s="64"/>
      <c r="H21" s="58"/>
      <c r="I21" s="58"/>
      <c r="J21" s="58"/>
      <c r="K21" s="58"/>
      <c r="L21" s="58"/>
      <c r="M21" s="58"/>
      <c r="N21" s="58"/>
      <c r="O21" s="58"/>
      <c r="P21" s="58"/>
      <c r="Q21" s="58"/>
      <c r="U21" s="68"/>
      <c r="V21" s="68"/>
      <c r="W21" s="68"/>
      <c r="X21" s="66"/>
      <c r="Y21" s="66"/>
    </row>
    <row r="22" spans="3:25" x14ac:dyDescent="0.25">
      <c r="C22" s="225" t="s">
        <v>246</v>
      </c>
      <c r="D22" s="227" t="s">
        <v>248</v>
      </c>
      <c r="E22" s="70" t="s">
        <v>243</v>
      </c>
      <c r="F22" s="71" t="e">
        <f>SUM(F9:F20)</f>
        <v>#DIV/0!</v>
      </c>
      <c r="G22" s="232"/>
      <c r="H22" s="234">
        <f>((SUM(H9:H20)*100)/V22)/100</f>
        <v>0.2</v>
      </c>
      <c r="I22" s="235"/>
      <c r="J22" s="234">
        <f>((SUM(J9:J20)*100)/V22)/100</f>
        <v>9.375E-2</v>
      </c>
      <c r="K22" s="235"/>
      <c r="L22" s="234">
        <f>((SUM(L9:L20)*100)/V22)/100</f>
        <v>0.15625</v>
      </c>
      <c r="M22" s="235"/>
      <c r="N22" s="234">
        <f>((SUM(N9:N20)*100)/V22)/100</f>
        <v>0.55000000000000004</v>
      </c>
      <c r="O22" s="235"/>
      <c r="P22" s="234">
        <f>((SUM(P9:P20)*100)/V22)/100</f>
        <v>0</v>
      </c>
      <c r="Q22" s="235"/>
      <c r="R22" s="234">
        <f>((SUM(R9:R20)*100)/V22)/100</f>
        <v>0</v>
      </c>
      <c r="S22" s="242"/>
      <c r="T22" s="100"/>
      <c r="U22" s="68"/>
      <c r="V22" s="59">
        <f>SUM(S9:S20)</f>
        <v>800</v>
      </c>
      <c r="W22" s="68"/>
      <c r="X22" s="66"/>
      <c r="Y22" s="66"/>
    </row>
    <row r="23" spans="3:25" ht="16.5" thickBot="1" x14ac:dyDescent="0.3">
      <c r="C23" s="226"/>
      <c r="D23" s="228"/>
      <c r="E23" s="84" t="s">
        <v>242</v>
      </c>
      <c r="F23" s="85">
        <f>Planilha!I179</f>
        <v>0</v>
      </c>
      <c r="G23" s="233"/>
      <c r="H23" s="239">
        <f>(H9*E9+H10*E10+H11*E11+H12*E12+H13*E13+H14*E14+H15*E15+H16*E16+H17*E17+H18*E18+H19*E19+H20*E20)/100</f>
        <v>0</v>
      </c>
      <c r="I23" s="240"/>
      <c r="J23" s="239">
        <f>(J9*E9+J10*E10+J11*E11+J12*E12+J13*E13+J14*E14+J15*E15+J16*E16+J17*E17+J18*E18+J19*E19+J20*E20)/100</f>
        <v>0</v>
      </c>
      <c r="K23" s="240"/>
      <c r="L23" s="239">
        <f>(L9*E9+L10*E10+L11*E11+L12*E12+L13*E13+L14*E14+L15*E15+L16*E16+L17*E17+L18*E18+L19*E19+L20*E20)/100</f>
        <v>0</v>
      </c>
      <c r="M23" s="240"/>
      <c r="N23" s="239">
        <f>(N9*E9+N10*E10+N11*E11+N12*E12+N13*E13+N14*E14+N15*E15+N16*E16+N17*E17+N18*E18+N19*E19+N20*E20)/100</f>
        <v>0</v>
      </c>
      <c r="O23" s="240"/>
      <c r="P23" s="239">
        <f>(P9*E9+P10*E10+P11*E11+P12*E12+P13*E13+P14*E14+P15*E15+P16*E16+P17*E17+P18*E18+P19*E19+P20*E20)/100</f>
        <v>0</v>
      </c>
      <c r="Q23" s="240"/>
      <c r="R23" s="239">
        <f>(R9*E9+R10*E10+R11*E11+R12*E12+R13*E13+R14*E14+R15*E15+R16*E16+R17*E17+R18*E18+R19*E19+R20*E20)/100</f>
        <v>0</v>
      </c>
      <c r="S23" s="243"/>
      <c r="T23" s="101"/>
      <c r="U23" s="68"/>
      <c r="V23" s="68"/>
      <c r="W23" s="68"/>
      <c r="X23" s="66"/>
      <c r="Y23" s="66"/>
    </row>
    <row r="24" spans="3:25" x14ac:dyDescent="0.25">
      <c r="C24" s="61"/>
      <c r="D24" s="61"/>
      <c r="E24" s="72"/>
      <c r="F24" s="73"/>
      <c r="G24" s="77"/>
      <c r="H24" s="74"/>
      <c r="I24" s="74"/>
      <c r="J24" s="80" t="s">
        <v>249</v>
      </c>
      <c r="K24" s="74"/>
      <c r="L24" s="74"/>
      <c r="M24" s="74"/>
      <c r="N24" s="74"/>
      <c r="O24" s="74"/>
      <c r="P24" s="74"/>
      <c r="Q24" s="74"/>
      <c r="R24" s="75"/>
      <c r="S24" s="76"/>
      <c r="U24" s="68"/>
      <c r="V24" s="68"/>
      <c r="W24" s="68"/>
      <c r="X24" s="66"/>
      <c r="Y24" s="66"/>
    </row>
    <row r="25" spans="3:25" x14ac:dyDescent="0.25">
      <c r="C25" s="61"/>
      <c r="D25" s="61"/>
      <c r="E25" s="127"/>
      <c r="F25" s="73"/>
      <c r="G25" s="77"/>
      <c r="H25" s="74"/>
      <c r="I25" s="74"/>
      <c r="J25" s="80"/>
      <c r="K25" s="74"/>
      <c r="L25" s="74"/>
      <c r="M25" s="74"/>
      <c r="N25" s="247"/>
      <c r="O25" s="247"/>
      <c r="P25" s="247"/>
      <c r="Q25" s="247"/>
      <c r="R25" s="247"/>
      <c r="S25" s="247"/>
      <c r="U25" s="68"/>
      <c r="V25" s="68"/>
      <c r="W25" s="68"/>
      <c r="X25" s="66"/>
      <c r="Y25" s="66"/>
    </row>
    <row r="26" spans="3:25" x14ac:dyDescent="0.25">
      <c r="C26" s="61"/>
      <c r="D26" s="61"/>
      <c r="E26" s="127"/>
      <c r="F26" s="73"/>
      <c r="G26" s="77"/>
      <c r="H26" s="74"/>
      <c r="I26" s="74"/>
      <c r="J26" s="80"/>
      <c r="K26" s="74"/>
      <c r="L26" s="74"/>
      <c r="M26" s="74"/>
      <c r="N26" s="74"/>
      <c r="O26" s="74"/>
      <c r="P26" s="74"/>
      <c r="Q26" s="74"/>
      <c r="R26" s="75"/>
      <c r="S26" s="76"/>
      <c r="U26" s="68"/>
      <c r="V26" s="68"/>
      <c r="W26" s="68"/>
      <c r="X26" s="66"/>
      <c r="Y26" s="66"/>
    </row>
    <row r="27" spans="3:25" x14ac:dyDescent="0.25">
      <c r="C27" s="61"/>
      <c r="D27" s="61"/>
      <c r="E27" s="127"/>
      <c r="F27" s="73"/>
      <c r="G27" s="77"/>
      <c r="H27" s="74"/>
      <c r="I27" s="74"/>
      <c r="J27" s="80"/>
      <c r="K27" s="74"/>
      <c r="L27" s="74"/>
      <c r="M27" s="74"/>
      <c r="N27" s="247"/>
      <c r="O27" s="247"/>
      <c r="P27" s="247"/>
      <c r="Q27" s="247"/>
      <c r="R27" s="247"/>
      <c r="S27" s="247"/>
      <c r="U27" s="68"/>
      <c r="V27" s="68"/>
      <c r="W27" s="68"/>
      <c r="X27" s="66"/>
      <c r="Y27" s="66"/>
    </row>
    <row r="28" spans="3:25" x14ac:dyDescent="0.25">
      <c r="C28" s="61"/>
      <c r="D28" s="61"/>
      <c r="E28" s="127"/>
      <c r="F28" s="73"/>
      <c r="G28" s="77"/>
      <c r="H28" s="74"/>
      <c r="I28" s="74"/>
      <c r="J28" s="80"/>
      <c r="K28" s="74"/>
      <c r="L28" s="74"/>
      <c r="M28" s="74"/>
      <c r="N28" s="74"/>
      <c r="O28" s="74"/>
      <c r="P28" s="74"/>
      <c r="Q28" s="74"/>
      <c r="R28" s="75"/>
      <c r="S28" s="76"/>
      <c r="U28" s="68"/>
      <c r="V28" s="68"/>
      <c r="W28" s="68"/>
      <c r="X28" s="66"/>
      <c r="Y28" s="66"/>
    </row>
    <row r="29" spans="3:25" x14ac:dyDescent="0.25">
      <c r="C29" s="61"/>
      <c r="D29" s="61"/>
      <c r="E29" s="72"/>
      <c r="F29" s="73"/>
      <c r="G29" s="77"/>
      <c r="H29" s="74"/>
      <c r="I29" s="74"/>
      <c r="J29" s="80"/>
      <c r="K29" s="74"/>
      <c r="L29" s="74"/>
      <c r="M29" s="74"/>
      <c r="N29" s="74"/>
      <c r="O29" s="74"/>
      <c r="P29" s="74"/>
      <c r="Q29" s="74"/>
      <c r="R29" s="75"/>
      <c r="S29" s="76"/>
      <c r="U29" s="68"/>
      <c r="V29" s="68"/>
      <c r="W29" s="68"/>
      <c r="X29" s="66"/>
      <c r="Y29" s="66"/>
    </row>
    <row r="30" spans="3:25" x14ac:dyDescent="0.25">
      <c r="C30" s="61"/>
      <c r="D30" s="61"/>
      <c r="E30" s="72"/>
      <c r="F30" s="73"/>
      <c r="G30" s="77"/>
      <c r="H30" s="74"/>
      <c r="I30" s="74"/>
      <c r="J30" s="80"/>
      <c r="K30" s="74"/>
      <c r="L30" s="74"/>
      <c r="M30" s="74"/>
      <c r="N30" s="74"/>
      <c r="O30" s="74"/>
      <c r="P30" s="74"/>
      <c r="Q30" s="74"/>
      <c r="R30" s="75"/>
      <c r="S30" s="76"/>
      <c r="U30" s="68"/>
      <c r="V30" s="68"/>
      <c r="W30" s="68"/>
      <c r="X30" s="66"/>
      <c r="Y30" s="66"/>
    </row>
    <row r="31" spans="3:25" x14ac:dyDescent="0.25">
      <c r="M31" s="65"/>
      <c r="N31" s="65"/>
      <c r="O31" s="65"/>
      <c r="P31" s="65"/>
      <c r="Q31" s="65"/>
      <c r="R31" s="65"/>
      <c r="S31" s="65"/>
      <c r="T31" s="65"/>
      <c r="U31" s="68"/>
      <c r="V31" s="68"/>
      <c r="W31" s="68"/>
      <c r="X31" s="66"/>
      <c r="Y31" s="66"/>
    </row>
    <row r="32" spans="3:25" x14ac:dyDescent="0.25">
      <c r="C32" s="248" t="s">
        <v>250</v>
      </c>
      <c r="D32" s="248"/>
      <c r="E32" s="248"/>
      <c r="F32" s="248"/>
      <c r="K32" s="245"/>
      <c r="L32" s="245"/>
      <c r="M32" s="245"/>
      <c r="N32" s="245"/>
      <c r="O32" s="79"/>
      <c r="P32" s="245"/>
      <c r="Q32" s="245"/>
      <c r="R32" s="245"/>
      <c r="S32" s="245"/>
      <c r="T32" s="79"/>
      <c r="U32" s="78"/>
    </row>
    <row r="33" spans="3:21" x14ac:dyDescent="0.25">
      <c r="C33" s="82" t="s">
        <v>251</v>
      </c>
      <c r="D33" s="248" t="s">
        <v>272</v>
      </c>
      <c r="E33" s="248"/>
      <c r="F33" s="248"/>
      <c r="K33" s="245"/>
      <c r="L33" s="245"/>
      <c r="M33" s="245"/>
      <c r="N33" s="245"/>
      <c r="O33" s="79"/>
      <c r="P33" s="245"/>
      <c r="Q33" s="245"/>
      <c r="R33" s="245"/>
      <c r="S33" s="245"/>
      <c r="T33" s="79"/>
      <c r="U33" s="65"/>
    </row>
    <row r="34" spans="3:21" x14ac:dyDescent="0.25">
      <c r="C34" s="82" t="s">
        <v>251</v>
      </c>
      <c r="D34" s="131" t="s">
        <v>252</v>
      </c>
      <c r="E34" s="131"/>
      <c r="F34" s="63"/>
      <c r="K34" s="246"/>
      <c r="L34" s="246"/>
      <c r="M34" s="246"/>
      <c r="N34" s="246"/>
      <c r="O34" s="79"/>
      <c r="P34" s="246"/>
      <c r="Q34" s="246"/>
      <c r="R34" s="246"/>
      <c r="S34" s="246"/>
      <c r="T34" s="79"/>
      <c r="U34" s="65"/>
    </row>
    <row r="35" spans="3:21" x14ac:dyDescent="0.25">
      <c r="C35" s="82" t="s">
        <v>251</v>
      </c>
      <c r="D35" s="248" t="s">
        <v>273</v>
      </c>
      <c r="E35" s="248"/>
      <c r="F35" s="248"/>
      <c r="G35" s="248"/>
      <c r="H35" s="248"/>
      <c r="I35" s="248"/>
      <c r="K35" s="173"/>
      <c r="L35" s="173"/>
      <c r="M35" s="173"/>
      <c r="N35" s="173"/>
      <c r="O35" s="79"/>
      <c r="P35" s="150"/>
      <c r="Q35" s="219"/>
      <c r="R35" s="219"/>
      <c r="S35" s="219"/>
      <c r="T35" s="79"/>
      <c r="U35" s="65"/>
    </row>
    <row r="36" spans="3:21" x14ac:dyDescent="0.25">
      <c r="D36" s="81"/>
      <c r="K36" s="173"/>
      <c r="L36" s="173"/>
      <c r="M36" s="173"/>
      <c r="N36" s="173"/>
      <c r="O36" s="79"/>
      <c r="P36" s="150"/>
      <c r="Q36" s="219"/>
      <c r="R36" s="219"/>
      <c r="S36" s="219"/>
      <c r="T36" s="79"/>
      <c r="U36" s="65"/>
    </row>
    <row r="37" spans="3:21" x14ac:dyDescent="0.25">
      <c r="D37" s="81"/>
      <c r="K37" s="79"/>
      <c r="L37" s="152"/>
      <c r="M37" s="244"/>
      <c r="N37" s="244"/>
      <c r="O37" s="79"/>
      <c r="P37" s="150"/>
      <c r="Q37" s="177"/>
      <c r="R37" s="177"/>
      <c r="S37" s="177"/>
      <c r="T37" s="79"/>
      <c r="U37" s="65"/>
    </row>
    <row r="38" spans="3:21" x14ac:dyDescent="0.25">
      <c r="E38" s="60"/>
      <c r="K38" s="79"/>
      <c r="L38" s="124"/>
      <c r="M38" s="244"/>
      <c r="N38" s="244"/>
      <c r="O38" s="79"/>
      <c r="P38" s="79"/>
      <c r="Q38" s="124"/>
      <c r="R38" s="244"/>
      <c r="S38" s="244"/>
      <c r="T38" s="79"/>
      <c r="U38" s="65"/>
    </row>
    <row r="39" spans="3:21" x14ac:dyDescent="0.25">
      <c r="M39" s="65"/>
      <c r="N39" s="79"/>
      <c r="O39" s="79"/>
      <c r="P39" s="79"/>
      <c r="Q39" s="79"/>
      <c r="R39" s="79"/>
      <c r="S39" s="79"/>
      <c r="T39" s="79"/>
      <c r="U39" s="65"/>
    </row>
    <row r="40" spans="3:21" x14ac:dyDescent="0.25">
      <c r="M40" s="65"/>
      <c r="N40" s="79"/>
      <c r="O40" s="79"/>
      <c r="P40" s="79"/>
      <c r="Q40" s="79"/>
      <c r="R40" s="79"/>
      <c r="S40" s="79"/>
      <c r="T40" s="79"/>
      <c r="U40" s="65"/>
    </row>
    <row r="41" spans="3:21" x14ac:dyDescent="0.25">
      <c r="D41" s="65"/>
      <c r="E41" s="60"/>
      <c r="F41" s="72"/>
      <c r="M41" s="65"/>
      <c r="N41" s="79"/>
      <c r="O41" s="79"/>
      <c r="P41" s="79"/>
      <c r="Q41" s="79"/>
      <c r="R41" s="79"/>
      <c r="S41" s="79"/>
      <c r="T41" s="79"/>
      <c r="U41" s="65"/>
    </row>
    <row r="42" spans="3:21" x14ac:dyDescent="0.25">
      <c r="D42" s="65"/>
      <c r="E42" s="60"/>
      <c r="F42" s="72"/>
      <c r="H42" s="79"/>
      <c r="I42" s="79"/>
      <c r="J42" s="79"/>
      <c r="K42" s="79"/>
      <c r="L42" s="79"/>
      <c r="M42" s="79"/>
      <c r="N42" s="65"/>
      <c r="O42" s="65"/>
      <c r="P42" s="65"/>
      <c r="Q42" s="65"/>
      <c r="R42" s="65"/>
      <c r="S42" s="65"/>
      <c r="T42" s="65"/>
      <c r="U42" s="65"/>
    </row>
    <row r="43" spans="3:21" x14ac:dyDescent="0.25">
      <c r="D43" s="65"/>
      <c r="E43" s="60"/>
      <c r="F43" s="72"/>
      <c r="H43" s="79"/>
      <c r="I43" s="79"/>
      <c r="J43" s="79"/>
      <c r="K43" s="79"/>
      <c r="L43" s="79"/>
      <c r="M43" s="79"/>
      <c r="N43" s="65"/>
      <c r="O43" s="65"/>
      <c r="P43" s="65"/>
      <c r="Q43" s="65"/>
      <c r="R43" s="65"/>
      <c r="S43" s="65"/>
      <c r="T43" s="65"/>
      <c r="U43" s="65"/>
    </row>
    <row r="44" spans="3:21" x14ac:dyDescent="0.25">
      <c r="D44" s="65"/>
      <c r="E44" s="60"/>
      <c r="F44" s="72"/>
      <c r="H44" s="79"/>
      <c r="I44" s="79"/>
      <c r="J44" s="79"/>
      <c r="K44" s="79"/>
      <c r="L44" s="79"/>
      <c r="M44" s="79"/>
      <c r="N44" s="65"/>
      <c r="O44" s="65"/>
      <c r="P44" s="65"/>
      <c r="Q44" s="65"/>
      <c r="R44" s="65"/>
      <c r="S44" s="65"/>
      <c r="T44" s="65"/>
      <c r="U44" s="65"/>
    </row>
    <row r="45" spans="3:21" x14ac:dyDescent="0.25">
      <c r="H45" s="79"/>
      <c r="I45" s="79"/>
      <c r="J45" s="79"/>
      <c r="K45" s="79"/>
      <c r="L45" s="79"/>
      <c r="M45" s="79"/>
      <c r="N45" s="65"/>
      <c r="O45" s="65"/>
      <c r="P45" s="65"/>
      <c r="Q45" s="65"/>
      <c r="R45" s="65"/>
      <c r="S45" s="65"/>
      <c r="T45" s="65"/>
      <c r="U45" s="65"/>
    </row>
    <row r="46" spans="3:21" x14ac:dyDescent="0.25">
      <c r="H46" s="79"/>
      <c r="I46" s="79"/>
      <c r="J46" s="79"/>
      <c r="K46" s="79"/>
      <c r="L46" s="79"/>
      <c r="M46" s="79"/>
      <c r="N46" s="65"/>
      <c r="O46" s="65"/>
      <c r="P46" s="65"/>
      <c r="Q46" s="65"/>
      <c r="R46" s="65"/>
      <c r="S46" s="65"/>
      <c r="T46" s="65"/>
      <c r="U46" s="65"/>
    </row>
    <row r="47" spans="3:21" x14ac:dyDescent="0.25">
      <c r="H47" s="79"/>
      <c r="I47" s="79"/>
      <c r="J47" s="79"/>
      <c r="K47" s="79"/>
      <c r="L47" s="79"/>
      <c r="M47" s="79"/>
      <c r="N47" s="65"/>
      <c r="O47" s="65"/>
      <c r="P47" s="65"/>
      <c r="Q47" s="65"/>
      <c r="R47" s="65"/>
      <c r="S47" s="65"/>
      <c r="T47" s="65"/>
      <c r="U47" s="65"/>
    </row>
    <row r="48" spans="3:21" x14ac:dyDescent="0.25">
      <c r="H48" s="79"/>
      <c r="I48" s="79"/>
      <c r="J48" s="79"/>
      <c r="K48" s="79"/>
      <c r="L48" s="79"/>
      <c r="M48" s="79"/>
    </row>
    <row r="49" spans="8:13" x14ac:dyDescent="0.25">
      <c r="H49" s="79"/>
      <c r="I49" s="79"/>
      <c r="J49" s="79"/>
      <c r="K49" s="79"/>
      <c r="L49" s="79"/>
      <c r="M49" s="79"/>
    </row>
    <row r="50" spans="8:13" x14ac:dyDescent="0.25">
      <c r="H50" s="79"/>
      <c r="I50" s="79"/>
      <c r="J50" s="79"/>
      <c r="K50" s="79"/>
      <c r="L50" s="79"/>
      <c r="M50" s="79"/>
    </row>
    <row r="51" spans="8:13" x14ac:dyDescent="0.25">
      <c r="H51" s="79"/>
      <c r="I51" s="79"/>
      <c r="J51" s="79"/>
      <c r="K51" s="79"/>
      <c r="L51" s="79"/>
      <c r="M51" s="79"/>
    </row>
  </sheetData>
  <mergeCells count="55">
    <mergeCell ref="N27:S27"/>
    <mergeCell ref="N25:S25"/>
    <mergeCell ref="D33:F33"/>
    <mergeCell ref="D35:I35"/>
    <mergeCell ref="K36:N36"/>
    <mergeCell ref="Q35:S35"/>
    <mergeCell ref="Q36:S36"/>
    <mergeCell ref="C32:F32"/>
    <mergeCell ref="Q37:S37"/>
    <mergeCell ref="M37:N37"/>
    <mergeCell ref="M38:N38"/>
    <mergeCell ref="K32:N33"/>
    <mergeCell ref="K34:N34"/>
    <mergeCell ref="R38:S38"/>
    <mergeCell ref="P34:S34"/>
    <mergeCell ref="P32:S33"/>
    <mergeCell ref="K35:N35"/>
    <mergeCell ref="L22:M22"/>
    <mergeCell ref="N22:O22"/>
    <mergeCell ref="P22:Q22"/>
    <mergeCell ref="J23:K23"/>
    <mergeCell ref="L23:M23"/>
    <mergeCell ref="N23:O23"/>
    <mergeCell ref="P23:Q23"/>
    <mergeCell ref="C5:S5"/>
    <mergeCell ref="H23:I23"/>
    <mergeCell ref="P6:Q6"/>
    <mergeCell ref="E6:G7"/>
    <mergeCell ref="R6:S6"/>
    <mergeCell ref="F18:G18"/>
    <mergeCell ref="F19:G19"/>
    <mergeCell ref="F15:G15"/>
    <mergeCell ref="F16:G16"/>
    <mergeCell ref="F17:G17"/>
    <mergeCell ref="L6:M6"/>
    <mergeCell ref="N6:O6"/>
    <mergeCell ref="J6:K6"/>
    <mergeCell ref="R22:S22"/>
    <mergeCell ref="R23:S23"/>
    <mergeCell ref="J22:K22"/>
    <mergeCell ref="D6:D8"/>
    <mergeCell ref="C6:C8"/>
    <mergeCell ref="C22:C23"/>
    <mergeCell ref="H6:I6"/>
    <mergeCell ref="D22:D23"/>
    <mergeCell ref="F8:G8"/>
    <mergeCell ref="F9:G9"/>
    <mergeCell ref="F10:G10"/>
    <mergeCell ref="F11:G11"/>
    <mergeCell ref="F12:G12"/>
    <mergeCell ref="F13:G13"/>
    <mergeCell ref="F14:G14"/>
    <mergeCell ref="F20:G20"/>
    <mergeCell ref="G22:G23"/>
    <mergeCell ref="H22:I22"/>
  </mergeCells>
  <conditionalFormatting sqref="Q35">
    <cfRule type="cellIs" dxfId="4" priority="6" stopIfTrue="1" operator="equal">
      <formula>0</formula>
    </cfRule>
  </conditionalFormatting>
  <conditionalFormatting sqref="R38">
    <cfRule type="cellIs" dxfId="3" priority="7" stopIfTrue="1" operator="equal">
      <formula>0</formula>
    </cfRule>
  </conditionalFormatting>
  <conditionalFormatting sqref="Q36">
    <cfRule type="cellIs" dxfId="2" priority="1" stopIfTrue="1" operator="equal">
      <formula>0</formula>
    </cfRule>
  </conditionalFormatting>
  <conditionalFormatting sqref="M38">
    <cfRule type="cellIs" dxfId="1" priority="4" stopIfTrue="1" operator="equal">
      <formula>0</formula>
    </cfRule>
  </conditionalFormatting>
  <conditionalFormatting sqref="M37">
    <cfRule type="cellIs" dxfId="0" priority="2" stopIfTrue="1" operator="equal">
      <formula>0</formula>
    </cfRule>
  </conditionalFormatting>
  <pageMargins left="0.35433070866141736" right="0.23622047244094491" top="1.5354330708661419" bottom="0.74803149606299213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Planilha</vt:lpstr>
      <vt:lpstr>Cronograma</vt:lpstr>
      <vt:lpstr>Cronograma!Area_de_impressao</vt:lpstr>
      <vt:lpstr>Planilha!Area_de_impressao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</dc:creator>
  <cp:lastModifiedBy>Licita_03</cp:lastModifiedBy>
  <cp:lastPrinted>2019-04-22T19:43:00Z</cp:lastPrinted>
  <dcterms:created xsi:type="dcterms:W3CDTF">2014-10-13T17:21:51Z</dcterms:created>
  <dcterms:modified xsi:type="dcterms:W3CDTF">2019-05-15T12:40:36Z</dcterms:modified>
</cp:coreProperties>
</file>