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local\Desktop\DOCUMENTOS LICITAÇÃO\TOMADAS DE PREÇOS 2020\TOMADA DE PREÇOS 009-2020 - PONTES\"/>
    </mc:Choice>
  </mc:AlternateContent>
  <xr:revisionPtr revIDLastSave="0" documentId="8_{8360B9CE-7764-4251-A5EC-C9BC5CEBAC8E}" xr6:coauthVersionLast="45" xr6:coauthVersionMax="45" xr10:uidLastSave="{00000000-0000-0000-0000-000000000000}"/>
  <bookViews>
    <workbookView xWindow="-120" yWindow="-120" windowWidth="20730" windowHeight="11160" tabRatio="834" firstSheet="5" activeTab="5" xr2:uid="{00000000-000D-0000-FFFF-FFFF00000000}"/>
  </bookViews>
  <sheets>
    <sheet name="ORIGINAL" sheetId="34" state="hidden" r:id="rId1"/>
    <sheet name="PLANILHA desc." sheetId="33" state="hidden" r:id="rId2"/>
    <sheet name="CRONOGRAMA desc." sheetId="19" state="hidden" r:id="rId3"/>
    <sheet name="PLAN.0,5" sheetId="35" state="hidden" r:id="rId4"/>
    <sheet name="CRON.0,5" sheetId="39" state="hidden" r:id="rId5"/>
    <sheet name="PLANILHA ORÇAMENTÁRIA" sheetId="36" r:id="rId6"/>
  </sheets>
  <definedNames>
    <definedName name="_xlnm.Print_Area" localSheetId="0">ORIGINAL!$A$1:$H$114</definedName>
    <definedName name="_xlnm.Print_Area" localSheetId="3">'PLAN.0,5'!$A$1:$H$116</definedName>
    <definedName name="_xlnm.Print_Area" localSheetId="1">'PLANILHA desc.'!$A$1:$G$118</definedName>
    <definedName name="_xlnm.Print_Area" localSheetId="5">'PLANILHA ORÇAMENTÁRIA'!$A$1:$G$46</definedName>
    <definedName name="_xlnm.Print_Titles" localSheetId="0">ORIGINAL!$1:$18</definedName>
    <definedName name="_xlnm.Print_Titles" localSheetId="3">'PLAN.0,5'!$1:$17</definedName>
    <definedName name="_xlnm.Print_Titles" localSheetId="1">'PLANILHA desc.'!$1:$18</definedName>
    <definedName name="_xlnm.Print_Titles" localSheetId="5">'PLANILHA ORÇAMENTÁRIA'!$1:$19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6" l="1"/>
  <c r="B26" i="39"/>
  <c r="B25" i="39"/>
  <c r="B24" i="39"/>
  <c r="B23" i="39"/>
  <c r="B22" i="39"/>
  <c r="B21" i="39"/>
  <c r="A4" i="39"/>
  <c r="G97" i="35" l="1"/>
  <c r="G96" i="35"/>
  <c r="G95" i="35"/>
  <c r="G91" i="35"/>
  <c r="G90" i="35"/>
  <c r="G89" i="35"/>
  <c r="G86" i="35"/>
  <c r="G85" i="35"/>
  <c r="G84" i="35"/>
  <c r="G81" i="35"/>
  <c r="G80" i="35"/>
  <c r="G79" i="35"/>
  <c r="G76" i="35"/>
  <c r="G75" i="35"/>
  <c r="G74" i="35"/>
  <c r="G71" i="35"/>
  <c r="G70" i="35"/>
  <c r="G69" i="35"/>
  <c r="G68" i="35"/>
  <c r="G67" i="35"/>
  <c r="G62" i="35"/>
  <c r="G61" i="35"/>
  <c r="G60" i="35"/>
  <c r="G59" i="35"/>
  <c r="G58" i="35"/>
  <c r="G55" i="35"/>
  <c r="G54" i="35"/>
  <c r="G53" i="35"/>
  <c r="G52" i="35"/>
  <c r="G47" i="35"/>
  <c r="G46" i="35"/>
  <c r="G45" i="35"/>
  <c r="G44" i="35"/>
  <c r="G39" i="35"/>
  <c r="G38" i="35"/>
  <c r="G37" i="35"/>
  <c r="G36" i="35"/>
  <c r="G33" i="35"/>
  <c r="G32" i="35"/>
  <c r="G31" i="35"/>
  <c r="G30" i="35"/>
  <c r="G29" i="35"/>
  <c r="G24" i="35"/>
  <c r="G23" i="35"/>
  <c r="G22" i="35"/>
  <c r="G21" i="35"/>
  <c r="G20" i="35"/>
  <c r="G19" i="35"/>
  <c r="G77" i="35" l="1"/>
  <c r="H77" i="35" s="1"/>
  <c r="G92" i="35"/>
  <c r="H92" i="35" s="1"/>
  <c r="G48" i="35"/>
  <c r="H48" i="35" s="1"/>
  <c r="K23" i="39" s="1"/>
  <c r="G63" i="35"/>
  <c r="H63" i="35" s="1"/>
  <c r="G87" i="35"/>
  <c r="H87" i="35" s="1"/>
  <c r="G25" i="35"/>
  <c r="H25" i="35" s="1"/>
  <c r="G82" i="35"/>
  <c r="H82" i="35" s="1"/>
  <c r="G40" i="35"/>
  <c r="H40" i="35" s="1"/>
  <c r="G56" i="35"/>
  <c r="H56" i="35" s="1"/>
  <c r="G98" i="35"/>
  <c r="H98" i="35" s="1"/>
  <c r="K26" i="39" s="1"/>
  <c r="G72" i="35"/>
  <c r="H72" i="35" s="1"/>
  <c r="G34" i="35"/>
  <c r="H34" i="35" s="1"/>
  <c r="K22" i="39" s="1"/>
  <c r="G98" i="34"/>
  <c r="G97" i="34"/>
  <c r="G96" i="34"/>
  <c r="G92" i="34"/>
  <c r="G91" i="34"/>
  <c r="G90" i="34"/>
  <c r="G87" i="34"/>
  <c r="G86" i="34"/>
  <c r="G85" i="34"/>
  <c r="G82" i="34"/>
  <c r="G81" i="34"/>
  <c r="G80" i="34"/>
  <c r="G77" i="34"/>
  <c r="G76" i="34"/>
  <c r="G75" i="34"/>
  <c r="G72" i="34"/>
  <c r="G71" i="34"/>
  <c r="G70" i="34"/>
  <c r="G69" i="34"/>
  <c r="G68" i="34"/>
  <c r="G63" i="34"/>
  <c r="G62" i="34"/>
  <c r="G61" i="34"/>
  <c r="G60" i="34"/>
  <c r="G59" i="34"/>
  <c r="G56" i="34"/>
  <c r="G55" i="34"/>
  <c r="G54" i="34"/>
  <c r="G53" i="34"/>
  <c r="G48" i="34"/>
  <c r="G47" i="34"/>
  <c r="G46" i="34"/>
  <c r="G45" i="34"/>
  <c r="G40" i="34"/>
  <c r="G39" i="34"/>
  <c r="G38" i="34"/>
  <c r="G37" i="34"/>
  <c r="G34" i="34"/>
  <c r="G33" i="34"/>
  <c r="G32" i="34"/>
  <c r="G31" i="34"/>
  <c r="G30" i="34"/>
  <c r="G25" i="34"/>
  <c r="G24" i="34"/>
  <c r="G23" i="34"/>
  <c r="G22" i="34"/>
  <c r="G21" i="34"/>
  <c r="G20" i="34"/>
  <c r="G55" i="33"/>
  <c r="G46" i="33"/>
  <c r="G101" i="33"/>
  <c r="G100" i="33"/>
  <c r="G99" i="33"/>
  <c r="G94" i="33"/>
  <c r="G93" i="33"/>
  <c r="G92" i="33"/>
  <c r="G89" i="33"/>
  <c r="G88" i="33"/>
  <c r="G87" i="33"/>
  <c r="G84" i="33"/>
  <c r="G83" i="33"/>
  <c r="G82" i="33"/>
  <c r="G79" i="33"/>
  <c r="G78" i="33"/>
  <c r="G77" i="33"/>
  <c r="G74" i="33"/>
  <c r="G73" i="33"/>
  <c r="G72" i="33"/>
  <c r="G71" i="33"/>
  <c r="G70" i="33"/>
  <c r="G64" i="33"/>
  <c r="G63" i="33"/>
  <c r="G62" i="33"/>
  <c r="G61" i="33"/>
  <c r="G60" i="33"/>
  <c r="G57" i="33"/>
  <c r="G56" i="33"/>
  <c r="G54" i="33"/>
  <c r="G49" i="33"/>
  <c r="G48" i="33"/>
  <c r="G47" i="33"/>
  <c r="G40" i="33"/>
  <c r="G39" i="33"/>
  <c r="G38" i="33"/>
  <c r="G37" i="33"/>
  <c r="G34" i="33"/>
  <c r="G33" i="33"/>
  <c r="G32" i="33"/>
  <c r="G31" i="33"/>
  <c r="G30" i="33"/>
  <c r="G25" i="33"/>
  <c r="G24" i="33"/>
  <c r="G23" i="33"/>
  <c r="G22" i="33"/>
  <c r="G21" i="33"/>
  <c r="G20" i="33"/>
  <c r="A27" i="19"/>
  <c r="A6" i="19"/>
  <c r="B23" i="19"/>
  <c r="B22" i="19"/>
  <c r="B21" i="19"/>
  <c r="B20" i="19"/>
  <c r="B19" i="19"/>
  <c r="B18" i="19"/>
  <c r="G95" i="33" l="1"/>
  <c r="G91" i="33" s="1"/>
  <c r="G80" i="33"/>
  <c r="G76" i="33" s="1"/>
  <c r="G35" i="33"/>
  <c r="G88" i="34"/>
  <c r="H88" i="34" s="1"/>
  <c r="K25" i="39"/>
  <c r="H100" i="35"/>
  <c r="K21" i="39"/>
  <c r="I26" i="39"/>
  <c r="C23" i="39"/>
  <c r="E23" i="39"/>
  <c r="I22" i="39"/>
  <c r="C22" i="39"/>
  <c r="K24" i="39"/>
  <c r="G35" i="34"/>
  <c r="H35" i="34" s="1"/>
  <c r="G49" i="34"/>
  <c r="H49" i="34" s="1"/>
  <c r="K20" i="19" s="1"/>
  <c r="G64" i="34"/>
  <c r="H64" i="34" s="1"/>
  <c r="G26" i="34"/>
  <c r="H26" i="34" s="1"/>
  <c r="G78" i="34"/>
  <c r="H78" i="34" s="1"/>
  <c r="G58" i="33"/>
  <c r="G75" i="33"/>
  <c r="G69" i="33" s="1"/>
  <c r="G85" i="33"/>
  <c r="G81" i="33" s="1"/>
  <c r="G93" i="34"/>
  <c r="H93" i="34" s="1"/>
  <c r="G57" i="34"/>
  <c r="H57" i="34" s="1"/>
  <c r="K21" i="19" s="1"/>
  <c r="G73" i="34"/>
  <c r="H73" i="34" s="1"/>
  <c r="G83" i="34"/>
  <c r="H83" i="34" s="1"/>
  <c r="G41" i="33"/>
  <c r="G36" i="33" s="1"/>
  <c r="G41" i="34"/>
  <c r="H41" i="34" s="1"/>
  <c r="G65" i="33"/>
  <c r="G59" i="33" s="1"/>
  <c r="G90" i="33"/>
  <c r="G86" i="33" s="1"/>
  <c r="G99" i="34"/>
  <c r="H99" i="34" s="1"/>
  <c r="K23" i="19" s="1"/>
  <c r="G26" i="33"/>
  <c r="G19" i="33" s="1"/>
  <c r="G50" i="33"/>
  <c r="G45" i="33" s="1"/>
  <c r="G44" i="33" s="1"/>
  <c r="G29" i="33"/>
  <c r="G28" i="33" s="1"/>
  <c r="G42" i="33"/>
  <c r="G53" i="33"/>
  <c r="G66" i="33"/>
  <c r="G52" i="33" l="1"/>
  <c r="G68" i="33"/>
  <c r="K19" i="19"/>
  <c r="G19" i="19" s="1"/>
  <c r="E24" i="39"/>
  <c r="G24" i="39"/>
  <c r="I21" i="39"/>
  <c r="K27" i="39"/>
  <c r="E21" i="39"/>
  <c r="C21" i="39"/>
  <c r="G21" i="39"/>
  <c r="G25" i="39"/>
  <c r="C25" i="39"/>
  <c r="E25" i="39"/>
  <c r="I25" i="39"/>
  <c r="L25" i="39"/>
  <c r="I20" i="19"/>
  <c r="E20" i="19"/>
  <c r="C20" i="19"/>
  <c r="G20" i="19"/>
  <c r="I21" i="19"/>
  <c r="C21" i="19"/>
  <c r="G21" i="19"/>
  <c r="E21" i="19"/>
  <c r="I23" i="19"/>
  <c r="G23" i="19"/>
  <c r="E23" i="19"/>
  <c r="C23" i="19"/>
  <c r="K22" i="19"/>
  <c r="G96" i="33"/>
  <c r="H101" i="34"/>
  <c r="K18" i="19"/>
  <c r="G102" i="33"/>
  <c r="G98" i="33" s="1"/>
  <c r="G105" i="33" s="1"/>
  <c r="C19" i="19" l="1"/>
  <c r="I19" i="19"/>
  <c r="E19" i="19"/>
  <c r="G27" i="39"/>
  <c r="H27" i="39" s="1"/>
  <c r="C27" i="39"/>
  <c r="D27" i="39" s="1"/>
  <c r="D28" i="39" s="1"/>
  <c r="E27" i="39"/>
  <c r="F27" i="39" s="1"/>
  <c r="L27" i="39"/>
  <c r="L22" i="39"/>
  <c r="L26" i="39"/>
  <c r="L23" i="39"/>
  <c r="I27" i="39"/>
  <c r="J27" i="39" s="1"/>
  <c r="L24" i="39"/>
  <c r="L21" i="39"/>
  <c r="I22" i="19"/>
  <c r="C22" i="19"/>
  <c r="G22" i="19"/>
  <c r="E22" i="19"/>
  <c r="I18" i="19"/>
  <c r="G18" i="19"/>
  <c r="E18" i="19"/>
  <c r="K24" i="19"/>
  <c r="C28" i="39" l="1"/>
  <c r="E28" i="39" s="1"/>
  <c r="G28" i="39" s="1"/>
  <c r="I28" i="39" s="1"/>
  <c r="F28" i="39"/>
  <c r="H28" i="39" s="1"/>
  <c r="J28" i="39" s="1"/>
  <c r="I24" i="19"/>
  <c r="J24" i="19" s="1"/>
  <c r="L18" i="19"/>
  <c r="G24" i="19"/>
  <c r="L22" i="19"/>
  <c r="L19" i="19"/>
  <c r="L21" i="19"/>
  <c r="L23" i="19"/>
  <c r="L20" i="19"/>
  <c r="C18" i="19" l="1"/>
  <c r="L24" i="19" l="1"/>
  <c r="E24" i="19"/>
  <c r="C24" i="19"/>
  <c r="F24" i="19" l="1"/>
  <c r="H24" i="19"/>
  <c r="D24" i="19"/>
  <c r="D25" i="19" s="1"/>
  <c r="C25" i="19"/>
  <c r="F25" i="19" l="1"/>
  <c r="H25" i="19" s="1"/>
  <c r="J25" i="19" s="1"/>
  <c r="E25" i="19"/>
  <c r="G25" i="19" s="1"/>
  <c r="I25" i="19" s="1"/>
</calcChain>
</file>

<file path=xl/sharedStrings.xml><?xml version="1.0" encoding="utf-8"?>
<sst xmlns="http://schemas.openxmlformats.org/spreadsheetml/2006/main" count="943" uniqueCount="252">
  <si>
    <t>BELTER CONSTRUÇÕES LTDA – EPP</t>
  </si>
  <si>
    <t>VILA BANDEIRANTES</t>
  </si>
  <si>
    <t>TELEFONES: (67) 3029-5662 Cel: (67) 9983-8915</t>
  </si>
  <si>
    <t>CNPJ: 05.442.641/0001-10</t>
  </si>
  <si>
    <t>PLANILHA ORÇAMENTÁRIA</t>
  </si>
  <si>
    <t>ITEM</t>
  </si>
  <si>
    <t>UN</t>
  </si>
  <si>
    <t>QUANT.</t>
  </si>
  <si>
    <t>P.TOTAL</t>
  </si>
  <si>
    <t>1.1</t>
  </si>
  <si>
    <t>m²</t>
  </si>
  <si>
    <t>1.2</t>
  </si>
  <si>
    <t>1.3</t>
  </si>
  <si>
    <t>1.4</t>
  </si>
  <si>
    <t>m³</t>
  </si>
  <si>
    <t>2.0</t>
  </si>
  <si>
    <t>2.1</t>
  </si>
  <si>
    <t>3.0</t>
  </si>
  <si>
    <t>3.1</t>
  </si>
  <si>
    <t>m</t>
  </si>
  <si>
    <t>4.0</t>
  </si>
  <si>
    <t>4.1</t>
  </si>
  <si>
    <t>4.2</t>
  </si>
  <si>
    <t>5.0</t>
  </si>
  <si>
    <t>5.1</t>
  </si>
  <si>
    <t>6.0</t>
  </si>
  <si>
    <t>6.1</t>
  </si>
  <si>
    <t>6.2</t>
  </si>
  <si>
    <t>6.3</t>
  </si>
  <si>
    <t>5.1.1</t>
  </si>
  <si>
    <t>5.1.2</t>
  </si>
  <si>
    <t>5.1.3</t>
  </si>
  <si>
    <t>5.1.4</t>
  </si>
  <si>
    <t>CRONOGRAMA FÍSICO-FINANCEIRO</t>
  </si>
  <si>
    <t>SUBTOTAIS</t>
  </si>
  <si>
    <t>1º MÊS</t>
  </si>
  <si>
    <t>TOTAL</t>
  </si>
  <si>
    <t>R$</t>
  </si>
  <si>
    <t>%</t>
  </si>
  <si>
    <t>TOTAL ACUMULADO</t>
  </si>
  <si>
    <t>Elvio Ramires</t>
  </si>
  <si>
    <t>DESCRIÇÃO</t>
  </si>
  <si>
    <t>2º MÊS</t>
  </si>
  <si>
    <t>3º MÊS</t>
  </si>
  <si>
    <t>1.0</t>
  </si>
  <si>
    <t>RG: 723649 SSP/MS</t>
  </si>
  <si>
    <t>CPF: 128.356.761-04</t>
  </si>
  <si>
    <t>E-mail: belter@belterconstrucoes.com.br</t>
  </si>
  <si>
    <t>RUA JOAQUIM DORNELAS, nº 1112</t>
  </si>
  <si>
    <t>Prazo de execução: 90 dias</t>
  </si>
  <si>
    <t>5.1.5</t>
  </si>
  <si>
    <t>TOTAL GERAL DOS SERVIÇOS</t>
  </si>
  <si>
    <t>diretor-administrativo</t>
  </si>
  <si>
    <t>BDI:</t>
  </si>
  <si>
    <t>Prazo de validade da proposta: 60 dias da abertura da proposta</t>
  </si>
  <si>
    <t>EDITAL DE LICITAÇÃO</t>
  </si>
  <si>
    <t>MODALIDADE TOMADA DE PREÇO Nº 016/2015-PMLS</t>
  </si>
  <si>
    <t>OBRA: CONSTRUÇÃO DE PONTE CLASSE 30</t>
  </si>
  <si>
    <t>LOCAL: PONTE ESTRADA DO GRAMADINHO - 22J0354216nE e 7191257mS</t>
  </si>
  <si>
    <t>PROPRIETÁRIO: PREFEITURA MUNICIPAL DE LARANJEIRAS DO SUL</t>
  </si>
  <si>
    <t>SINAPI</t>
  </si>
  <si>
    <t>74209/001</t>
  </si>
  <si>
    <t>73903/001</t>
  </si>
  <si>
    <t>73847/002</t>
  </si>
  <si>
    <t>74077/001</t>
  </si>
  <si>
    <t>COMPO1</t>
  </si>
  <si>
    <t>1.5</t>
  </si>
  <si>
    <t>1.6</t>
  </si>
  <si>
    <t>Placa De Obra Em Chapa De Aco Galvanizado</t>
  </si>
  <si>
    <t>Limpeza Superficial Da Camada Vegetal Em Jazida</t>
  </si>
  <si>
    <t>Aluguel Container/Escrit/Wc C/1 Vaso/1 Lav/1 Mic/4 Chuv Larg =2,20M Compr=6,20M Alt=2,50M Chapa Aco Nerv Trapez Forroc/ Isol Termo-Acust Chassis Reforc Piso Compens Naval Incl Inst Eletr/Hidro-Sanit Excl Transp/Carga/Descarga</t>
  </si>
  <si>
    <t>Locacao Convencional De Obra, Através De Gabarito De Tabuas Corridas Pontaletadas, Sem Reaproveitamento</t>
  </si>
  <si>
    <t>Carga Manual E Remocao E Entulho Com Transporte Ate 1Km Em Caminhao Ba</t>
  </si>
  <si>
    <t>Demolição De Piso E Vigas De Madeira</t>
  </si>
  <si>
    <t>SERVIÇOS DE TERRA E ROCHA</t>
  </si>
  <si>
    <t>SERVIÇOS PRELIMINARES</t>
  </si>
  <si>
    <t>DISCRIMINAÇÃO</t>
  </si>
  <si>
    <t>ESCAVAÇÃO COM BOTAFORA</t>
  </si>
  <si>
    <t>2.1.1</t>
  </si>
  <si>
    <t>2.1.2</t>
  </si>
  <si>
    <t>2.1.3</t>
  </si>
  <si>
    <t>2.1.4</t>
  </si>
  <si>
    <t>2.1.5</t>
  </si>
  <si>
    <t>79505/001</t>
  </si>
  <si>
    <t>74010/001</t>
  </si>
  <si>
    <t>73890/001</t>
  </si>
  <si>
    <t>Escav.Mec (Escav Hidr)Vala Escor Prof=3 A 4,5M Mat 1A Cat Excl Esgotamento E Escoramento.</t>
  </si>
  <si>
    <t>Escavacao A Fogo Em Material De 2A Categoria, Moledo Ou Rocha DecomposTa, A Ceu Aberto, Furacao A Barra Mina</t>
  </si>
  <si>
    <t>Carga E Descarga Mecanica De Solo Utilizando Caminhao Basculante 5,0M3/11T E Pa Carregadeira Sobre Pneus * 105 Hp * Cap. 1,72M3.</t>
  </si>
  <si>
    <t>Transporte Local Com Caminhao Basculante 6 M3, Rodovia Em Leito Natural (10Km)</t>
  </si>
  <si>
    <t>Ensecadeira De Madeira Com Parede Simples</t>
  </si>
  <si>
    <t>2.2</t>
  </si>
  <si>
    <t>2.2.1</t>
  </si>
  <si>
    <t>2.2.2</t>
  </si>
  <si>
    <t>2.2.3</t>
  </si>
  <si>
    <t>2.2.4</t>
  </si>
  <si>
    <t>ATERRO COM RETIRADA EM JAZIDA</t>
  </si>
  <si>
    <t>74151/001</t>
  </si>
  <si>
    <t>74034/001</t>
  </si>
  <si>
    <t>Escavacao E Carga Material 1A Categoria, Utilizando Trator De Esteiras - Com Perdas 30%De 110 A 160Hp Com Lamina, Peso Operacional * 13T E Pa Carregadeira</t>
  </si>
  <si>
    <t>Transporte Local Com Caminhao Basculante 6 M3, Rodovia Pavimentada, Dmt 800 A 1000M Com Perdas</t>
  </si>
  <si>
    <t>Espalhamento De Material De 1A Categoria Com Trator De Esteira Com 153 Com Perdas 30%</t>
  </si>
  <si>
    <t>Compactacao Mecanica A 100% Do Proctor Normal - Pavimentacao Urbana</t>
  </si>
  <si>
    <t>TOTAL ITEM 2.0</t>
  </si>
  <si>
    <t>INFRAESTRUTURA</t>
  </si>
  <si>
    <t>SAPATAS</t>
  </si>
  <si>
    <t>3.1.1</t>
  </si>
  <si>
    <t>3.1.2</t>
  </si>
  <si>
    <t>3.1.3</t>
  </si>
  <si>
    <t>3.1.4</t>
  </si>
  <si>
    <t>74074/004</t>
  </si>
  <si>
    <t>74254/002</t>
  </si>
  <si>
    <t>74138/004</t>
  </si>
  <si>
    <t>74115/001</t>
  </si>
  <si>
    <t>Forma Tabua P/Concreto Em Fundacao S/Reaproveitamento</t>
  </si>
  <si>
    <t>Armacao Aco Ca-50, Diam. 6,3 (1/4) À 12,5Mm(1/2) -Fornecimento/ Corte(</t>
  </si>
  <si>
    <t>Armacao Aco Ca-50, Diam. 6,3 (1/4) À 12,5Mm(1/2) -Fornecimento/ Corte(Perda De 10%) / Dobra / Colocação.</t>
  </si>
  <si>
    <t>Concreto Usinado Bombeado Fck=30Mpa, Inclusive Lancamento E Adensamento</t>
  </si>
  <si>
    <t>Execução De Lastro Em Concreto (1:2,5:6), Preparo Manual</t>
  </si>
  <si>
    <t>MESOESTRUTURA</t>
  </si>
  <si>
    <t>PILARES - P1, P2, P3 E P4</t>
  </si>
  <si>
    <t>4.1.1</t>
  </si>
  <si>
    <t>4.1.2</t>
  </si>
  <si>
    <t>4.1.3</t>
  </si>
  <si>
    <t>4.1.4</t>
  </si>
  <si>
    <t>74254/001</t>
  </si>
  <si>
    <t>Formas para Pilares: Assentamento De Tubos De Concreto Diametro = 600Mm, Armado, Junta Em Argamassa 1:3 Cimento:Areia</t>
  </si>
  <si>
    <t>Armacao Aco Ca-50 Diam.16,0 (5/8) À 25,0Mm (1) - Fornecimento/ Corte(PErda De 10%) / Dobra / Colocação.</t>
  </si>
  <si>
    <t>VIGAS V7 E V8 - VIGAS TRAVESSAS DE APOIO</t>
  </si>
  <si>
    <t>4.2.1</t>
  </si>
  <si>
    <t>4.2.2</t>
  </si>
  <si>
    <t>4.2.3</t>
  </si>
  <si>
    <t>4.2.4</t>
  </si>
  <si>
    <t>4.2.5</t>
  </si>
  <si>
    <t>Forma Para Estruturas De Concreto (Pilar, Viga E Laje) Em Chapa De MadEira Compensada Resinada, De 1,10 X 2,20, Espessura = 12 Mm, 02 Utiliz</t>
  </si>
  <si>
    <t>Forma Para Estruturas De Concreto (Pilar, Viga E Laje) Em Chapa De MadEira Compensada Resinada, De 1,10 X 2,20, Espessura = 12 Mm, 02 UtilizAcoes. (Fabricacao, Montagem E Desmontagem)</t>
  </si>
  <si>
    <t>Armacao Aco Ca-50, Diam. 6,3 (1/4) À 12,5Mm(1/2) -Fornecimento/ Corte(Perda De 10%) / Dobra / Colocação</t>
  </si>
  <si>
    <t>Execucao De Cimbramento Para Escoramento De Formas Elevadas De Madeira (Lajes E Vigas), Acima De 3,30 M De Pe Direito, Com Pontaletes (8,0 X 8,0 Cm) De Madeira De Lei 1A Qualidade E Pecas De Madeira De 2,5 X 10,0 Cm De 2A Qualidade, Nao Aparelhada.</t>
  </si>
  <si>
    <t>Aparelho Apoio Neoprene Fretado</t>
  </si>
  <si>
    <t>TOTAL ITEM 4.0</t>
  </si>
  <si>
    <t>SUPERESTRUTURA</t>
  </si>
  <si>
    <t>VIGAS PRÉ-MOLDADAS</t>
  </si>
  <si>
    <t>Forma Para Estruturas De Concreto (Pilar, Viga E Laje) Em Chapa De MadEira Compensada Plastificada, De 1,10 X 2,20, Espessura = 18 Mm, 08 UtIlizacoes. (Fabricacao, Montagem E Desmontagem - Exclusive Escoramento</t>
  </si>
  <si>
    <t>Armacao Aco Ca-50 Diam.16,0 (5/8) À 25,0Mm (1) - Fornecimento/ Corte(PErda De 10%) / Dobra / Colocação</t>
  </si>
  <si>
    <t>Guindaste Hidráulico Autropelido, Com Lança Telescópica 28,80 M, Capac - Considerado 100 Idade Máxima 30 T, Potência 97 Kw, Tração 4 X 4 Chp Diurno. Af_11/20</t>
  </si>
  <si>
    <t>5.2</t>
  </si>
  <si>
    <t>VIGAS V25 A V30 - TRANSVERSINAS</t>
  </si>
  <si>
    <t>5.2.1</t>
  </si>
  <si>
    <t>5.2.2</t>
  </si>
  <si>
    <t>5.2.3</t>
  </si>
  <si>
    <t>Armacao Aco Ca-50, Diam. 6,3 (1/4) À 12,5Mm(1/2) -Fornecimento/ Corte(Armacao Aco Ca-50, Diam. 6,3 (1/4) À 12,5Mm(1/2) -Fornecimento/ Corte(</t>
  </si>
  <si>
    <t>5.3</t>
  </si>
  <si>
    <t>LAJE DA SUPERESTRUTURA</t>
  </si>
  <si>
    <t>5.3.1</t>
  </si>
  <si>
    <t>5.3.2</t>
  </si>
  <si>
    <t>5.3.3</t>
  </si>
  <si>
    <t>5.4</t>
  </si>
  <si>
    <t>ALAS LATERAIS E CORTINAS DE CONTENÇÃO ATERRO DA PONTE</t>
  </si>
  <si>
    <t>5.4.1</t>
  </si>
  <si>
    <t>5.4.2</t>
  </si>
  <si>
    <t>5.4.3</t>
  </si>
  <si>
    <t>5.5</t>
  </si>
  <si>
    <t>GUARDA-RODAS</t>
  </si>
  <si>
    <t>5.5.1</t>
  </si>
  <si>
    <t>5.5.2</t>
  </si>
  <si>
    <t>5.5.3</t>
  </si>
  <si>
    <t>Forma Para Estruturas De Concreto (Pilar, Viga E Laje) Em Chapa De MadEira Compensada plastificada, De 1,10 X 2,20, Espessura = 12 Mm, 02 UtilizAcoes. (Fabricacao, Montagem E Desmontagem- Exclusive Escoramento</t>
  </si>
  <si>
    <t>TOTAL ITEM 5.0</t>
  </si>
  <si>
    <t>SERVIÇOS FINAIS</t>
  </si>
  <si>
    <t>Carga Manual De Entulho Em Caminhao Basculante 6 M3</t>
  </si>
  <si>
    <t>Transporte De Material De Qualquer Natureza Dmt &gt; 10 Km, Com Caminhao Basculante De 4,0 M3.</t>
  </si>
  <si>
    <t>Limpeza Final Da Obra</t>
  </si>
  <si>
    <t>SUBTOTAL</t>
  </si>
  <si>
    <t>TOTAL ITEM 1.0</t>
  </si>
  <si>
    <t>TOTAL ITEM 3.0</t>
  </si>
  <si>
    <t>TOTAL ITEM 6.0</t>
  </si>
  <si>
    <t>P.UNIT.</t>
  </si>
  <si>
    <t>mês</t>
  </si>
  <si>
    <t>Kg</t>
  </si>
  <si>
    <t>chp</t>
  </si>
  <si>
    <t>TxKm</t>
  </si>
  <si>
    <t>VALOR TOTAL DA PROPOSTA R$</t>
  </si>
  <si>
    <t>Campo Grande, 24 de julho de 2.015.</t>
  </si>
  <si>
    <t>m³xKm</t>
  </si>
  <si>
    <t>dm³</t>
  </si>
  <si>
    <t>PROCESSO Nº 59050.001018/2014-90 APROVADO PELO MINISTÉRIO DA INTEGRAÇÃO NACIONAL, PORTARIA 321 DE 04/12/2014</t>
  </si>
  <si>
    <t>Prazo de execução: 120 dias</t>
  </si>
  <si>
    <t>4º MÊS</t>
  </si>
  <si>
    <t>BDI: 27,57%</t>
  </si>
  <si>
    <t>VALOR TOTAL DA PROPOSTA R$ 136.686,17 (Cento e trinta e seis mil, seiscentos e oitenta e seis reais e dezessete centavos)</t>
  </si>
  <si>
    <t>CONTRATANTE: PREFEITURA MUNICIPAL DE LARANJEIRAS DO SUL</t>
  </si>
  <si>
    <t>Lista de materiais:</t>
  </si>
  <si>
    <t>Cimento Portland - Itau ou similar</t>
  </si>
  <si>
    <t>Madeira (Chapa compensada resinada / plastificada) - Madeirit ou similar</t>
  </si>
  <si>
    <t>Aço - CA50  Gerdau ou similar</t>
  </si>
  <si>
    <t>Belter Construções Ltda - EPP</t>
  </si>
  <si>
    <t>QUANTIDADE</t>
  </si>
  <si>
    <t>FUNDAÇÃO COM BATE ESTACA MECÂNICO</t>
  </si>
  <si>
    <t>PINTURA DE PONTE</t>
  </si>
  <si>
    <t>TRANSPORTE DE MADEIRA</t>
  </si>
  <si>
    <t>UNIDADE</t>
  </si>
  <si>
    <t>CÓDIGO</t>
  </si>
  <si>
    <t>2G0300112</t>
  </si>
  <si>
    <t>2G0300316</t>
  </si>
  <si>
    <t>2G0300310</t>
  </si>
  <si>
    <t>2G0300320</t>
  </si>
  <si>
    <t>2G0300501</t>
  </si>
  <si>
    <t>CONSTRUÇÃO DE PONTE BRANCA</t>
  </si>
  <si>
    <t>2G0900295</t>
  </si>
  <si>
    <t>PREÇO UNI</t>
  </si>
  <si>
    <t>2G0300210</t>
  </si>
  <si>
    <t>CONSTRUÇÃO DE VIGAMENTO SIMPLES</t>
  </si>
  <si>
    <t>2G0300010</t>
  </si>
  <si>
    <t>2G0300314</t>
  </si>
  <si>
    <t>CONSTRUÇÃO DE CAIXA DE ATERRO</t>
  </si>
  <si>
    <t>2G399901</t>
  </si>
  <si>
    <t>2G0300002</t>
  </si>
  <si>
    <t>BARRACÃO DE OBRA</t>
  </si>
  <si>
    <t>CONSTRUÇÃO DE GUIA DE RODAS (DOIS LADOS)</t>
  </si>
  <si>
    <t>3G0300317</t>
  </si>
  <si>
    <t>DESMONTE DE GUIA DE RODAS</t>
  </si>
  <si>
    <t>3G0300315</t>
  </si>
  <si>
    <t>3G0300311</t>
  </si>
  <si>
    <t>3G0300214</t>
  </si>
  <si>
    <t>3G0300118</t>
  </si>
  <si>
    <t>3G0300321</t>
  </si>
  <si>
    <t>2G0620001</t>
  </si>
  <si>
    <t>2G9999999</t>
  </si>
  <si>
    <t>2G0620010</t>
  </si>
  <si>
    <t>DESMONTE DE RODEIRO</t>
  </si>
  <si>
    <t>DESMONTE ASSOALHO</t>
  </si>
  <si>
    <t>DESMONTE DE VIGAMENTO SIMPLES</t>
  </si>
  <si>
    <t>DESMONTE DE JOGO DE ESTACA &gt; 2H</t>
  </si>
  <si>
    <t>DESMONTE DE CAIXA DE ATERRO</t>
  </si>
  <si>
    <t>CONSTRUÇÃO DE RODEIRO</t>
  </si>
  <si>
    <t>CONSTRUÇÃO DE ASSOALHO</t>
  </si>
  <si>
    <t>CONSTRUÇÃO DE JOGO DE ESTACA &gt; 2H</t>
  </si>
  <si>
    <t>PLACAS DE SINALIZAÇÃO</t>
  </si>
  <si>
    <t>PLACA DE OBRAS PREFEITURA</t>
  </si>
  <si>
    <t>FORN.IMPLANT.PLACA SINAL. 050X0.60 M</t>
  </si>
  <si>
    <t>Jgxm</t>
  </si>
  <si>
    <t>Uni</t>
  </si>
  <si>
    <t>und</t>
  </si>
  <si>
    <t>Obra: DESMONTE E CONSTRUÇÃO DE PONTE DE MADEIRA EM V.S</t>
  </si>
  <si>
    <t>Local: CORREGO IRACEMA</t>
  </si>
  <si>
    <t>Extensão: 7,50m</t>
  </si>
  <si>
    <t>Fonte: Kronos Agesul/MS</t>
  </si>
  <si>
    <t>Data Base = Nov. 2014</t>
  </si>
  <si>
    <t>BDI = 17,69%  material</t>
  </si>
  <si>
    <t>BDI = 26,29%  serviços</t>
  </si>
  <si>
    <t>Trecho: PRÓXIMO A FAZENDA ARAÇATUBA</t>
  </si>
  <si>
    <t>Rodovia: ESTRADA MUNICIPAL AI-1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</si>
</sst>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name val="Monotype Corsiva"/>
      <family val="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4"/>
      <name val="Monotype Corsiva"/>
      <family val="4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/>
    <xf numFmtId="0" fontId="3" fillId="0" borderId="0" xfId="0" applyFont="1"/>
    <xf numFmtId="0" fontId="5" fillId="0" borderId="9" xfId="0" applyFont="1" applyBorder="1" applyAlignment="1"/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9" xfId="0" applyFont="1" applyBorder="1" applyAlignment="1">
      <alignment horizontal="center"/>
    </xf>
    <xf numFmtId="43" fontId="0" fillId="0" borderId="0" xfId="0" applyNumberFormat="1"/>
    <xf numFmtId="0" fontId="5" fillId="0" borderId="0" xfId="0" applyFont="1" applyFill="1" applyBorder="1" applyAlignment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3" fontId="3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0" borderId="11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horizontal="right"/>
    </xf>
    <xf numFmtId="43" fontId="3" fillId="0" borderId="14" xfId="1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4" fontId="3" fillId="0" borderId="0" xfId="2" applyFont="1" applyFill="1" applyBorder="1"/>
    <xf numFmtId="10" fontId="3" fillId="0" borderId="0" xfId="3" applyNumberFormat="1" applyFont="1" applyFill="1" applyBorder="1"/>
    <xf numFmtId="10" fontId="4" fillId="0" borderId="19" xfId="3" applyNumberFormat="1" applyFont="1" applyFill="1" applyBorder="1" applyAlignment="1">
      <alignment horizontal="center"/>
    </xf>
    <xf numFmtId="164" fontId="4" fillId="0" borderId="0" xfId="2" applyFont="1" applyFill="1" applyBorder="1" applyAlignment="1">
      <alignment horizontal="center"/>
    </xf>
    <xf numFmtId="10" fontId="4" fillId="0" borderId="16" xfId="3" applyNumberFormat="1" applyFont="1" applyFill="1" applyBorder="1" applyAlignment="1">
      <alignment horizontal="center"/>
    </xf>
    <xf numFmtId="164" fontId="4" fillId="0" borderId="23" xfId="2" applyFont="1" applyFill="1" applyBorder="1" applyAlignment="1">
      <alignment horizontal="center"/>
    </xf>
    <xf numFmtId="10" fontId="4" fillId="0" borderId="23" xfId="3" applyNumberFormat="1" applyFont="1" applyFill="1" applyBorder="1" applyAlignment="1">
      <alignment horizontal="center"/>
    </xf>
    <xf numFmtId="164" fontId="3" fillId="0" borderId="23" xfId="0" applyNumberFormat="1" applyFont="1" applyFill="1" applyBorder="1"/>
    <xf numFmtId="10" fontId="3" fillId="0" borderId="23" xfId="3" applyNumberFormat="1" applyFont="1" applyFill="1" applyBorder="1"/>
    <xf numFmtId="164" fontId="3" fillId="0" borderId="25" xfId="0" applyNumberFormat="1" applyFont="1" applyFill="1" applyBorder="1"/>
    <xf numFmtId="10" fontId="3" fillId="0" borderId="25" xfId="3" applyNumberFormat="1" applyFont="1" applyFill="1" applyBorder="1"/>
    <xf numFmtId="0" fontId="4" fillId="0" borderId="26" xfId="0" applyFont="1" applyBorder="1" applyAlignment="1">
      <alignment horizontal="center"/>
    </xf>
    <xf numFmtId="10" fontId="4" fillId="0" borderId="10" xfId="3" applyNumberFormat="1" applyFont="1" applyBorder="1"/>
    <xf numFmtId="164" fontId="4" fillId="0" borderId="14" xfId="2" applyFont="1" applyBorder="1"/>
    <xf numFmtId="164" fontId="4" fillId="0" borderId="14" xfId="2" applyFont="1" applyFill="1" applyBorder="1"/>
    <xf numFmtId="10" fontId="4" fillId="0" borderId="10" xfId="3" applyNumberFormat="1" applyFont="1" applyFill="1" applyBorder="1"/>
    <xf numFmtId="0" fontId="3" fillId="0" borderId="17" xfId="0" applyFont="1" applyBorder="1"/>
    <xf numFmtId="0" fontId="7" fillId="0" borderId="16" xfId="0" applyFont="1" applyBorder="1"/>
    <xf numFmtId="0" fontId="7" fillId="0" borderId="9" xfId="0" applyFont="1" applyBorder="1"/>
    <xf numFmtId="0" fontId="3" fillId="0" borderId="0" xfId="0" applyFont="1" applyBorder="1"/>
    <xf numFmtId="164" fontId="3" fillId="0" borderId="0" xfId="2" applyFont="1" applyBorder="1"/>
    <xf numFmtId="10" fontId="3" fillId="0" borderId="0" xfId="3" applyNumberFormat="1" applyFont="1" applyBorder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43" fontId="3" fillId="0" borderId="0" xfId="0" applyNumberFormat="1" applyFont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9" xfId="0" applyFont="1" applyFill="1" applyBorder="1"/>
    <xf numFmtId="2" fontId="4" fillId="0" borderId="17" xfId="0" applyNumberFormat="1" applyFont="1" applyFill="1" applyBorder="1" applyAlignment="1"/>
    <xf numFmtId="0" fontId="7" fillId="0" borderId="16" xfId="0" applyFont="1" applyFill="1" applyBorder="1"/>
    <xf numFmtId="0" fontId="3" fillId="0" borderId="29" xfId="0" applyFont="1" applyBorder="1"/>
    <xf numFmtId="0" fontId="3" fillId="0" borderId="11" xfId="0" applyFont="1" applyBorder="1" applyAlignment="1">
      <alignment wrapText="1"/>
    </xf>
    <xf numFmtId="0" fontId="3" fillId="0" borderId="17" xfId="0" applyFont="1" applyFill="1" applyBorder="1"/>
    <xf numFmtId="43" fontId="3" fillId="0" borderId="17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10" fontId="3" fillId="0" borderId="12" xfId="3" applyNumberFormat="1" applyFont="1" applyBorder="1"/>
    <xf numFmtId="164" fontId="3" fillId="0" borderId="12" xfId="2" applyFont="1" applyFill="1" applyBorder="1"/>
    <xf numFmtId="0" fontId="0" fillId="0" borderId="21" xfId="0" applyBorder="1"/>
    <xf numFmtId="0" fontId="0" fillId="0" borderId="22" xfId="0" applyBorder="1"/>
    <xf numFmtId="0" fontId="9" fillId="0" borderId="0" xfId="0" applyFont="1"/>
    <xf numFmtId="165" fontId="4" fillId="0" borderId="11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2" xfId="0" applyFont="1" applyBorder="1"/>
    <xf numFmtId="164" fontId="3" fillId="0" borderId="25" xfId="0" applyNumberFormat="1" applyFont="1" applyBorder="1"/>
    <xf numFmtId="0" fontId="4" fillId="0" borderId="25" xfId="0" applyFont="1" applyFill="1" applyBorder="1" applyAlignment="1">
      <alignment horizontal="center"/>
    </xf>
    <xf numFmtId="10" fontId="3" fillId="0" borderId="18" xfId="3" applyNumberFormat="1" applyFont="1" applyFill="1" applyBorder="1"/>
    <xf numFmtId="10" fontId="3" fillId="0" borderId="19" xfId="3" applyNumberFormat="1" applyFont="1" applyFill="1" applyBorder="1"/>
    <xf numFmtId="10" fontId="3" fillId="0" borderId="19" xfId="3" applyNumberFormat="1" applyFont="1" applyBorder="1"/>
    <xf numFmtId="164" fontId="3" fillId="0" borderId="23" xfId="2" applyFont="1" applyFill="1" applyBorder="1"/>
    <xf numFmtId="164" fontId="3" fillId="0" borderId="25" xfId="2" applyFont="1" applyFill="1" applyBorder="1"/>
    <xf numFmtId="43" fontId="0" fillId="0" borderId="0" xfId="1" applyFont="1"/>
    <xf numFmtId="10" fontId="5" fillId="0" borderId="0" xfId="0" applyNumberFormat="1" applyFont="1" applyBorder="1" applyAlignment="1">
      <alignment horizontal="center"/>
    </xf>
    <xf numFmtId="0" fontId="10" fillId="0" borderId="0" xfId="0" applyFont="1"/>
    <xf numFmtId="164" fontId="4" fillId="0" borderId="13" xfId="2" applyFont="1" applyFill="1" applyBorder="1"/>
    <xf numFmtId="164" fontId="4" fillId="0" borderId="13" xfId="2" applyFont="1" applyBorder="1"/>
    <xf numFmtId="2" fontId="4" fillId="0" borderId="0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20" xfId="0" applyBorder="1"/>
    <xf numFmtId="0" fontId="0" fillId="0" borderId="21" xfId="0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4" fillId="0" borderId="1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43" fontId="0" fillId="0" borderId="0" xfId="0" applyNumberFormat="1" applyFill="1"/>
    <xf numFmtId="0" fontId="9" fillId="0" borderId="0" xfId="0" applyFont="1" applyFill="1"/>
    <xf numFmtId="165" fontId="4" fillId="0" borderId="15" xfId="1" applyNumberFormat="1" applyFont="1" applyBorder="1" applyAlignment="1">
      <alignment horizontal="right"/>
    </xf>
    <xf numFmtId="0" fontId="3" fillId="0" borderId="18" xfId="0" applyFont="1" applyFill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5" fillId="0" borderId="0" xfId="0" applyFont="1"/>
    <xf numFmtId="2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11" xfId="0" applyNumberFormat="1" applyFont="1" applyBorder="1"/>
    <xf numFmtId="0" fontId="4" fillId="0" borderId="11" xfId="0" applyFont="1" applyFill="1" applyBorder="1"/>
    <xf numFmtId="165" fontId="4" fillId="0" borderId="11" xfId="0" applyNumberFormat="1" applyFont="1" applyFill="1" applyBorder="1"/>
    <xf numFmtId="43" fontId="4" fillId="0" borderId="11" xfId="0" applyNumberFormat="1" applyFont="1" applyFill="1" applyBorder="1"/>
    <xf numFmtId="0" fontId="4" fillId="0" borderId="12" xfId="0" applyFont="1" applyBorder="1"/>
    <xf numFmtId="165" fontId="4" fillId="0" borderId="15" xfId="1" applyNumberFormat="1" applyFont="1" applyBorder="1"/>
    <xf numFmtId="0" fontId="3" fillId="0" borderId="18" xfId="0" applyFont="1" applyBorder="1"/>
    <xf numFmtId="164" fontId="3" fillId="0" borderId="24" xfId="2" applyFont="1" applyFill="1" applyBorder="1"/>
    <xf numFmtId="10" fontId="3" fillId="0" borderId="24" xfId="3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 applyBorder="1"/>
    <xf numFmtId="43" fontId="3" fillId="0" borderId="0" xfId="1" applyFont="1" applyBorder="1"/>
    <xf numFmtId="43" fontId="3" fillId="0" borderId="19" xfId="0" applyNumberFormat="1" applyFont="1" applyBorder="1"/>
    <xf numFmtId="0" fontId="10" fillId="0" borderId="21" xfId="0" applyFont="1" applyBorder="1" applyAlignment="1">
      <alignment horizontal="center"/>
    </xf>
    <xf numFmtId="0" fontId="3" fillId="0" borderId="22" xfId="0" applyFont="1" applyBorder="1"/>
    <xf numFmtId="165" fontId="3" fillId="0" borderId="23" xfId="3" applyNumberFormat="1" applyFont="1" applyFill="1" applyBorder="1"/>
    <xf numFmtId="165" fontId="3" fillId="0" borderId="25" xfId="3" applyNumberFormat="1" applyFont="1" applyFill="1" applyBorder="1"/>
    <xf numFmtId="165" fontId="3" fillId="0" borderId="24" xfId="3" applyNumberFormat="1" applyFont="1" applyFill="1" applyBorder="1"/>
    <xf numFmtId="0" fontId="7" fillId="0" borderId="0" xfId="0" applyFont="1" applyBorder="1"/>
    <xf numFmtId="164" fontId="0" fillId="0" borderId="0" xfId="0" applyNumberFormat="1"/>
    <xf numFmtId="0" fontId="9" fillId="0" borderId="0" xfId="0" applyFont="1" applyBorder="1" applyAlignment="1"/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43" fontId="0" fillId="0" borderId="0" xfId="1" applyFont="1" applyBorder="1"/>
    <xf numFmtId="165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/>
    <xf numFmtId="43" fontId="0" fillId="0" borderId="0" xfId="0" applyNumberFormat="1" applyFont="1" applyBorder="1"/>
    <xf numFmtId="0" fontId="0" fillId="0" borderId="0" xfId="0" applyFont="1"/>
    <xf numFmtId="0" fontId="13" fillId="0" borderId="16" xfId="0" applyFont="1" applyFill="1" applyBorder="1"/>
    <xf numFmtId="0" fontId="13" fillId="0" borderId="17" xfId="0" applyFont="1" applyFill="1" applyBorder="1"/>
    <xf numFmtId="0" fontId="0" fillId="0" borderId="17" xfId="0" applyFont="1" applyFill="1" applyBorder="1"/>
    <xf numFmtId="43" fontId="0" fillId="0" borderId="17" xfId="1" applyFont="1" applyFill="1" applyBorder="1"/>
    <xf numFmtId="0" fontId="0" fillId="0" borderId="18" xfId="0" applyFont="1" applyBorder="1"/>
    <xf numFmtId="0" fontId="14" fillId="0" borderId="0" xfId="0" applyFont="1" applyBorder="1"/>
    <xf numFmtId="0" fontId="16" fillId="0" borderId="0" xfId="0" applyFont="1" applyBorder="1"/>
    <xf numFmtId="0" fontId="9" fillId="0" borderId="0" xfId="0" applyFont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14" fillId="0" borderId="21" xfId="0" applyFont="1" applyBorder="1" applyAlignment="1">
      <alignment horizontal="right"/>
    </xf>
    <xf numFmtId="43" fontId="0" fillId="0" borderId="21" xfId="1" applyFont="1" applyBorder="1"/>
    <xf numFmtId="165" fontId="9" fillId="0" borderId="21" xfId="1" applyNumberFormat="1" applyFont="1" applyBorder="1" applyAlignment="1">
      <alignment horizontal="right"/>
    </xf>
    <xf numFmtId="165" fontId="14" fillId="0" borderId="22" xfId="1" applyNumberFormat="1" applyFont="1" applyBorder="1"/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2" fontId="0" fillId="0" borderId="31" xfId="0" applyNumberFormat="1" applyFont="1" applyBorder="1" applyAlignment="1">
      <alignment horizontal="center" vertical="center"/>
    </xf>
    <xf numFmtId="2" fontId="0" fillId="0" borderId="31" xfId="1" applyNumberFormat="1" applyFont="1" applyBorder="1" applyAlignment="1">
      <alignment horizontal="center" vertical="center"/>
    </xf>
    <xf numFmtId="164" fontId="0" fillId="0" borderId="31" xfId="1" applyNumberFormat="1" applyFont="1" applyFill="1" applyBorder="1" applyAlignment="1"/>
    <xf numFmtId="164" fontId="9" fillId="0" borderId="31" xfId="0" applyNumberFormat="1" applyFont="1" applyBorder="1"/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 horizontal="center" vertical="center"/>
    </xf>
    <xf numFmtId="0" fontId="0" fillId="0" borderId="31" xfId="0" applyFill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 vertical="center"/>
    </xf>
    <xf numFmtId="10" fontId="16" fillId="0" borderId="0" xfId="0" applyNumberFormat="1" applyFont="1" applyBorder="1"/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0" fontId="4" fillId="0" borderId="23" xfId="3" applyNumberFormat="1" applyFont="1" applyBorder="1" applyAlignment="1">
      <alignment horizontal="center" vertical="center"/>
    </xf>
    <xf numFmtId="10" fontId="4" fillId="0" borderId="2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25</xdr:col>
      <xdr:colOff>123825</xdr:colOff>
      <xdr:row>16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1F7C02-4DED-4B47-A3C6-B69BE62CDDE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87100" y="1514475"/>
          <a:ext cx="9877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1</xdr:rowOff>
    </xdr:from>
    <xdr:to>
      <xdr:col>6</xdr:col>
      <xdr:colOff>1009650</xdr:colOff>
      <xdr:row>7</xdr:row>
      <xdr:rowOff>476251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A6FBB49-DF94-43DC-AAE1-D2791079DE8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1"/>
          <a:ext cx="9877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zoomScale="85" zoomScaleNormal="85" workbookViewId="0">
      <selection activeCell="J97" sqref="J1:J1048576"/>
    </sheetView>
  </sheetViews>
  <sheetFormatPr defaultRowHeight="15" x14ac:dyDescent="0.25"/>
  <cols>
    <col min="1" max="1" width="9.42578125" customWidth="1"/>
    <col min="2" max="2" width="15.28515625" bestFit="1" customWidth="1"/>
    <col min="3" max="3" width="72" customWidth="1"/>
    <col min="4" max="7" width="16" customWidth="1"/>
    <col min="8" max="8" width="16.28515625" style="5" bestFit="1" customWidth="1"/>
  </cols>
  <sheetData>
    <row r="1" spans="1:8" ht="21.75" thickTop="1" x14ac:dyDescent="0.25">
      <c r="A1" s="225" t="s">
        <v>0</v>
      </c>
      <c r="B1" s="226"/>
      <c r="C1" s="226"/>
      <c r="D1" s="226"/>
      <c r="E1" s="226"/>
      <c r="F1" s="226"/>
      <c r="G1" s="226"/>
      <c r="H1" s="227"/>
    </row>
    <row r="2" spans="1:8" ht="21" x14ac:dyDescent="0.25">
      <c r="A2" s="228" t="s">
        <v>48</v>
      </c>
      <c r="B2" s="229"/>
      <c r="C2" s="229"/>
      <c r="D2" s="229"/>
      <c r="E2" s="229"/>
      <c r="F2" s="229"/>
      <c r="G2" s="229"/>
      <c r="H2" s="230"/>
    </row>
    <row r="3" spans="1:8" ht="21" x14ac:dyDescent="0.25">
      <c r="A3" s="228" t="s">
        <v>1</v>
      </c>
      <c r="B3" s="229"/>
      <c r="C3" s="229"/>
      <c r="D3" s="229"/>
      <c r="E3" s="229"/>
      <c r="F3" s="229"/>
      <c r="G3" s="229"/>
      <c r="H3" s="230"/>
    </row>
    <row r="4" spans="1:8" ht="21" x14ac:dyDescent="0.25">
      <c r="A4" s="228" t="s">
        <v>2</v>
      </c>
      <c r="B4" s="229"/>
      <c r="C4" s="229"/>
      <c r="D4" s="229"/>
      <c r="E4" s="229"/>
      <c r="F4" s="229"/>
      <c r="G4" s="229"/>
      <c r="H4" s="230"/>
    </row>
    <row r="5" spans="1:8" ht="21" x14ac:dyDescent="0.25">
      <c r="A5" s="228" t="s">
        <v>3</v>
      </c>
      <c r="B5" s="229"/>
      <c r="C5" s="229"/>
      <c r="D5" s="229"/>
      <c r="E5" s="229"/>
      <c r="F5" s="229"/>
      <c r="G5" s="229"/>
      <c r="H5" s="230"/>
    </row>
    <row r="6" spans="1:8" ht="21.75" thickBot="1" x14ac:dyDescent="0.3">
      <c r="A6" s="231" t="s">
        <v>47</v>
      </c>
      <c r="B6" s="232"/>
      <c r="C6" s="232"/>
      <c r="D6" s="232"/>
      <c r="E6" s="232"/>
      <c r="F6" s="232"/>
      <c r="G6" s="232"/>
      <c r="H6" s="233"/>
    </row>
    <row r="7" spans="1:8" ht="9.9499999999999993" customHeight="1" thickTop="1" x14ac:dyDescent="0.25">
      <c r="A7" s="1"/>
      <c r="B7" s="1"/>
      <c r="D7" s="1"/>
    </row>
    <row r="8" spans="1:8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8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8" x14ac:dyDescent="0.25">
      <c r="A10" s="2"/>
      <c r="B10" s="2"/>
      <c r="C10" s="3" t="s">
        <v>185</v>
      </c>
      <c r="D10" s="2"/>
      <c r="E10" s="5"/>
      <c r="F10" s="5"/>
      <c r="G10" s="5"/>
    </row>
    <row r="11" spans="1:8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  <c r="H11" s="14"/>
    </row>
    <row r="12" spans="1:8" s="15" customFormat="1" ht="15.75" thickBot="1" x14ac:dyDescent="0.3">
      <c r="A12" s="234" t="s">
        <v>4</v>
      </c>
      <c r="B12" s="235"/>
      <c r="C12" s="235"/>
      <c r="D12" s="235"/>
      <c r="E12" s="235"/>
      <c r="F12" s="235"/>
      <c r="G12" s="235"/>
      <c r="H12" s="236"/>
    </row>
    <row r="13" spans="1:8" s="15" customFormat="1" ht="9.9499999999999993" customHeight="1" x14ac:dyDescent="0.25">
      <c r="A13" s="16"/>
      <c r="B13" s="10"/>
      <c r="C13" s="10"/>
      <c r="D13" s="10"/>
      <c r="E13" s="10"/>
      <c r="F13" s="10"/>
      <c r="G13" s="10"/>
      <c r="H13" s="14"/>
    </row>
    <row r="14" spans="1:8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8" x14ac:dyDescent="0.25">
      <c r="A15" s="4" t="s">
        <v>58</v>
      </c>
      <c r="B15" s="4"/>
      <c r="C15" s="4"/>
      <c r="D15" s="18" t="s">
        <v>186</v>
      </c>
      <c r="E15" s="107"/>
      <c r="F15" s="107"/>
      <c r="G15" s="107"/>
    </row>
    <row r="16" spans="1:8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172</v>
      </c>
      <c r="H18" s="130" t="s">
        <v>8</v>
      </c>
    </row>
    <row r="19" spans="1:8" x14ac:dyDescent="0.25">
      <c r="A19" s="68" t="s">
        <v>44</v>
      </c>
      <c r="B19" s="68"/>
      <c r="C19" s="69" t="s">
        <v>75</v>
      </c>
      <c r="D19" s="158">
        <v>1</v>
      </c>
      <c r="E19" s="159" t="s">
        <v>6</v>
      </c>
      <c r="F19" s="159"/>
      <c r="G19" s="160"/>
      <c r="H19" s="76"/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  <c r="H20" s="25"/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  <c r="H21" s="25"/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  <c r="H22" s="25"/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  <c r="H23" s="25"/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  <c r="H24" s="25"/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  <c r="H25" s="25"/>
    </row>
    <row r="26" spans="1:8" x14ac:dyDescent="0.25">
      <c r="A26" s="20"/>
      <c r="B26" s="20"/>
      <c r="C26" s="23"/>
      <c r="D26" s="136"/>
      <c r="E26" s="135"/>
      <c r="F26" s="139"/>
      <c r="G26" s="141">
        <f>SUM(G20:G25)</f>
        <v>7669.9000000000005</v>
      </c>
      <c r="H26" s="161">
        <f>D19*G26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  <c r="H27" s="25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/>
      <c r="H28" s="25"/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/>
      <c r="H29" s="25"/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  <c r="H30" s="25"/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62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62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62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62"/>
    </row>
    <row r="35" spans="1:8" x14ac:dyDescent="0.25">
      <c r="A35" s="20"/>
      <c r="B35" s="20"/>
      <c r="C35" s="121"/>
      <c r="D35" s="136"/>
      <c r="E35" s="135"/>
      <c r="F35" s="135"/>
      <c r="G35" s="141">
        <f>SUM(G30:G34)</f>
        <v>44630.400000000001</v>
      </c>
      <c r="H35" s="163">
        <f>D29*G35</f>
        <v>44630.400000000001</v>
      </c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/>
      <c r="H36" s="162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62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62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62"/>
    </row>
    <row r="40" spans="1:8" ht="15" customHeight="1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62"/>
    </row>
    <row r="41" spans="1:8" x14ac:dyDescent="0.25">
      <c r="A41" s="20"/>
      <c r="B41" s="20"/>
      <c r="C41" s="121"/>
      <c r="D41" s="136"/>
      <c r="E41" s="135"/>
      <c r="F41" s="135"/>
      <c r="G41" s="141">
        <f>SUM(G37:G40)</f>
        <v>6320.16</v>
      </c>
      <c r="H41" s="163">
        <f>D36*G41</f>
        <v>6320.16</v>
      </c>
    </row>
    <row r="42" spans="1:8" x14ac:dyDescent="0.25">
      <c r="A42" s="20"/>
      <c r="B42" s="20"/>
      <c r="C42" s="21"/>
      <c r="D42" s="136"/>
      <c r="E42" s="135"/>
      <c r="F42" s="135"/>
      <c r="G42" s="140"/>
      <c r="H42" s="162"/>
    </row>
    <row r="43" spans="1:8" x14ac:dyDescent="0.25">
      <c r="A43" s="24" t="s">
        <v>17</v>
      </c>
      <c r="B43" s="24"/>
      <c r="C43" s="25" t="s">
        <v>104</v>
      </c>
      <c r="D43" s="137">
        <v>1</v>
      </c>
      <c r="E43" s="138" t="s">
        <v>6</v>
      </c>
      <c r="F43" s="135"/>
      <c r="G43" s="141"/>
      <c r="H43" s="162"/>
    </row>
    <row r="44" spans="1:8" x14ac:dyDescent="0.25">
      <c r="A44" s="120" t="s">
        <v>18</v>
      </c>
      <c r="B44" s="120"/>
      <c r="C44" s="115" t="s">
        <v>105</v>
      </c>
      <c r="D44" s="137">
        <v>2</v>
      </c>
      <c r="E44" s="138" t="s">
        <v>6</v>
      </c>
      <c r="F44" s="135"/>
      <c r="G44" s="141"/>
      <c r="H44" s="164"/>
    </row>
    <row r="45" spans="1:8" x14ac:dyDescent="0.25">
      <c r="A45" s="26" t="s">
        <v>106</v>
      </c>
      <c r="B45" s="26" t="s">
        <v>110</v>
      </c>
      <c r="C45" s="77" t="s">
        <v>114</v>
      </c>
      <c r="D45" s="134">
        <v>4.6100000000000003</v>
      </c>
      <c r="E45" s="143" t="s">
        <v>10</v>
      </c>
      <c r="F45" s="143">
        <v>78.760000000000005</v>
      </c>
      <c r="G45" s="140">
        <f>TRUNC(D45*F45,2)</f>
        <v>363.08</v>
      </c>
      <c r="H45" s="164"/>
    </row>
    <row r="46" spans="1:8" ht="29.25" x14ac:dyDescent="0.25">
      <c r="A46" s="26" t="s">
        <v>107</v>
      </c>
      <c r="B46" s="26" t="s">
        <v>111</v>
      </c>
      <c r="C46" s="77" t="s">
        <v>116</v>
      </c>
      <c r="D46" s="134">
        <v>372.55</v>
      </c>
      <c r="E46" s="143" t="s">
        <v>178</v>
      </c>
      <c r="F46" s="143">
        <v>9.43</v>
      </c>
      <c r="G46" s="140">
        <f t="shared" ref="G46:G48" si="3">TRUNC(D46*F46,2)</f>
        <v>3513.14</v>
      </c>
      <c r="H46" s="164"/>
    </row>
    <row r="47" spans="1:8" ht="29.25" x14ac:dyDescent="0.25">
      <c r="A47" s="26" t="s">
        <v>108</v>
      </c>
      <c r="B47" s="26" t="s">
        <v>112</v>
      </c>
      <c r="C47" s="77" t="s">
        <v>117</v>
      </c>
      <c r="D47" s="134">
        <v>4.6100000000000003</v>
      </c>
      <c r="E47" s="143" t="s">
        <v>14</v>
      </c>
      <c r="F47" s="143">
        <v>409.93</v>
      </c>
      <c r="G47" s="140">
        <f t="shared" si="3"/>
        <v>1889.77</v>
      </c>
      <c r="H47" s="164"/>
    </row>
    <row r="48" spans="1:8" x14ac:dyDescent="0.25">
      <c r="A48" s="26" t="s">
        <v>109</v>
      </c>
      <c r="B48" s="26" t="s">
        <v>113</v>
      </c>
      <c r="C48" s="21" t="s">
        <v>118</v>
      </c>
      <c r="D48" s="134">
        <v>0.63</v>
      </c>
      <c r="E48" s="143" t="s">
        <v>14</v>
      </c>
      <c r="F48" s="143">
        <v>437.8</v>
      </c>
      <c r="G48" s="140">
        <f t="shared" si="3"/>
        <v>275.81</v>
      </c>
      <c r="H48" s="164"/>
    </row>
    <row r="49" spans="1:8" x14ac:dyDescent="0.25">
      <c r="A49" s="20"/>
      <c r="B49" s="20"/>
      <c r="C49" s="23"/>
      <c r="D49" s="136"/>
      <c r="E49" s="135"/>
      <c r="F49" s="135"/>
      <c r="G49" s="141">
        <f>SUM(G45:G48)</f>
        <v>6041.8</v>
      </c>
      <c r="H49" s="163">
        <f>D44*G49</f>
        <v>12083.6</v>
      </c>
    </row>
    <row r="50" spans="1:8" x14ac:dyDescent="0.25">
      <c r="A50" s="20"/>
      <c r="B50" s="20"/>
      <c r="C50" s="23"/>
      <c r="D50" s="136"/>
      <c r="E50" s="135"/>
      <c r="F50" s="135"/>
      <c r="G50" s="141"/>
      <c r="H50" s="162"/>
    </row>
    <row r="51" spans="1:8" s="89" customFormat="1" x14ac:dyDescent="0.25">
      <c r="A51" s="24" t="s">
        <v>20</v>
      </c>
      <c r="B51" s="24"/>
      <c r="C51" s="116" t="s">
        <v>119</v>
      </c>
      <c r="D51" s="137">
        <v>1</v>
      </c>
      <c r="E51" s="138" t="s">
        <v>6</v>
      </c>
      <c r="F51" s="139"/>
      <c r="G51" s="141"/>
      <c r="H51" s="162"/>
    </row>
    <row r="52" spans="1:8" x14ac:dyDescent="0.25">
      <c r="A52" s="24" t="s">
        <v>21</v>
      </c>
      <c r="B52" s="20"/>
      <c r="C52" s="116" t="s">
        <v>120</v>
      </c>
      <c r="D52" s="137">
        <v>4</v>
      </c>
      <c r="E52" s="138" t="s">
        <v>6</v>
      </c>
      <c r="F52" s="135"/>
      <c r="G52" s="141"/>
      <c r="H52" s="162"/>
    </row>
    <row r="53" spans="1:8" ht="29.25" x14ac:dyDescent="0.25">
      <c r="A53" s="20" t="s">
        <v>121</v>
      </c>
      <c r="B53" s="20">
        <v>73722</v>
      </c>
      <c r="C53" s="124" t="s">
        <v>126</v>
      </c>
      <c r="D53" s="134">
        <v>5</v>
      </c>
      <c r="E53" s="143" t="s">
        <v>19</v>
      </c>
      <c r="F53" s="143">
        <v>55.53</v>
      </c>
      <c r="G53" s="140">
        <f t="shared" ref="G53:G56" si="4">TRUNC(D53*F53,2)</f>
        <v>277.64999999999998</v>
      </c>
      <c r="H53" s="162"/>
    </row>
    <row r="54" spans="1:8" ht="29.25" x14ac:dyDescent="0.25">
      <c r="A54" s="20" t="s">
        <v>122</v>
      </c>
      <c r="B54" s="20" t="s">
        <v>111</v>
      </c>
      <c r="C54" s="124" t="s">
        <v>116</v>
      </c>
      <c r="D54" s="134">
        <v>14.36</v>
      </c>
      <c r="E54" s="143" t="s">
        <v>178</v>
      </c>
      <c r="F54" s="143">
        <v>9.43</v>
      </c>
      <c r="G54" s="140">
        <f>TRUNC(D54*F54,2)</f>
        <v>135.41</v>
      </c>
      <c r="H54" s="164"/>
    </row>
    <row r="55" spans="1:8" ht="29.25" x14ac:dyDescent="0.25">
      <c r="A55" s="20" t="s">
        <v>123</v>
      </c>
      <c r="B55" s="20" t="s">
        <v>125</v>
      </c>
      <c r="C55" s="124" t="s">
        <v>127</v>
      </c>
      <c r="D55" s="134">
        <v>204.36</v>
      </c>
      <c r="E55" s="143" t="s">
        <v>178</v>
      </c>
      <c r="F55" s="143">
        <v>7.62</v>
      </c>
      <c r="G55" s="140">
        <f t="shared" si="4"/>
        <v>1557.22</v>
      </c>
      <c r="H55" s="164"/>
    </row>
    <row r="56" spans="1:8" ht="29.25" x14ac:dyDescent="0.25">
      <c r="A56" s="20" t="s">
        <v>124</v>
      </c>
      <c r="B56" s="20" t="s">
        <v>112</v>
      </c>
      <c r="C56" s="124" t="s">
        <v>117</v>
      </c>
      <c r="D56" s="134">
        <v>1.41</v>
      </c>
      <c r="E56" s="143" t="s">
        <v>14</v>
      </c>
      <c r="F56" s="143">
        <v>409.93</v>
      </c>
      <c r="G56" s="140">
        <f t="shared" si="4"/>
        <v>578</v>
      </c>
      <c r="H56" s="164"/>
    </row>
    <row r="57" spans="1:8" x14ac:dyDescent="0.25">
      <c r="A57" s="20"/>
      <c r="B57" s="20"/>
      <c r="C57" s="121"/>
      <c r="D57" s="136"/>
      <c r="E57" s="135"/>
      <c r="F57" s="135"/>
      <c r="G57" s="141">
        <f>SUM(G53:G56)</f>
        <v>2548.2799999999997</v>
      </c>
      <c r="H57" s="163">
        <f>D52*G57</f>
        <v>10193.119999999999</v>
      </c>
    </row>
    <row r="58" spans="1:8" x14ac:dyDescent="0.25">
      <c r="A58" s="24" t="s">
        <v>22</v>
      </c>
      <c r="B58" s="24"/>
      <c r="C58" s="123" t="s">
        <v>128</v>
      </c>
      <c r="D58" s="137">
        <v>2</v>
      </c>
      <c r="E58" s="138" t="s">
        <v>6</v>
      </c>
      <c r="F58" s="135"/>
      <c r="G58" s="141"/>
      <c r="H58" s="162"/>
    </row>
    <row r="59" spans="1:8" ht="43.5" x14ac:dyDescent="0.25">
      <c r="A59" s="20" t="s">
        <v>129</v>
      </c>
      <c r="B59" s="20">
        <v>84214</v>
      </c>
      <c r="C59" s="124" t="s">
        <v>135</v>
      </c>
      <c r="D59" s="134">
        <v>8.86</v>
      </c>
      <c r="E59" s="143" t="s">
        <v>10</v>
      </c>
      <c r="F59" s="143">
        <v>54.54</v>
      </c>
      <c r="G59" s="140">
        <f t="shared" ref="G59:G63" si="5">TRUNC(D59*F59,2)</f>
        <v>483.22</v>
      </c>
      <c r="H59" s="164"/>
    </row>
    <row r="60" spans="1:8" ht="29.25" x14ac:dyDescent="0.25">
      <c r="A60" s="20" t="s">
        <v>130</v>
      </c>
      <c r="B60" s="20" t="s">
        <v>111</v>
      </c>
      <c r="C60" s="124" t="s">
        <v>136</v>
      </c>
      <c r="D60" s="134">
        <v>104.45</v>
      </c>
      <c r="E60" s="143" t="s">
        <v>178</v>
      </c>
      <c r="F60" s="143">
        <v>9.43</v>
      </c>
      <c r="G60" s="140">
        <f t="shared" si="5"/>
        <v>984.96</v>
      </c>
      <c r="H60" s="164"/>
    </row>
    <row r="61" spans="1:8" ht="29.25" x14ac:dyDescent="0.25">
      <c r="A61" s="20" t="s">
        <v>131</v>
      </c>
      <c r="B61" s="20" t="s">
        <v>112</v>
      </c>
      <c r="C61" s="124" t="s">
        <v>117</v>
      </c>
      <c r="D61" s="134">
        <v>1.92</v>
      </c>
      <c r="E61" s="143" t="s">
        <v>14</v>
      </c>
      <c r="F61" s="143">
        <v>409.93</v>
      </c>
      <c r="G61" s="140">
        <f t="shared" si="5"/>
        <v>787.06</v>
      </c>
      <c r="H61" s="162"/>
    </row>
    <row r="62" spans="1:8" ht="57.75" x14ac:dyDescent="0.25">
      <c r="A62" s="20" t="s">
        <v>132</v>
      </c>
      <c r="B62" s="20">
        <v>73685</v>
      </c>
      <c r="C62" s="124" t="s">
        <v>137</v>
      </c>
      <c r="D62" s="134">
        <v>120</v>
      </c>
      <c r="E62" s="143" t="s">
        <v>14</v>
      </c>
      <c r="F62" s="143">
        <v>33.619999999999997</v>
      </c>
      <c r="G62" s="140">
        <f t="shared" si="5"/>
        <v>4034.4</v>
      </c>
      <c r="H62" s="162"/>
    </row>
    <row r="63" spans="1:8" x14ac:dyDescent="0.25">
      <c r="A63" s="20" t="s">
        <v>133</v>
      </c>
      <c r="B63" s="20">
        <v>84154</v>
      </c>
      <c r="C63" s="125" t="s">
        <v>138</v>
      </c>
      <c r="D63" s="134">
        <v>2.59</v>
      </c>
      <c r="E63" s="143" t="s">
        <v>184</v>
      </c>
      <c r="F63" s="143">
        <v>136.6</v>
      </c>
      <c r="G63" s="140">
        <f t="shared" si="5"/>
        <v>353.79</v>
      </c>
      <c r="H63" s="164"/>
    </row>
    <row r="64" spans="1:8" x14ac:dyDescent="0.25">
      <c r="A64" s="20"/>
      <c r="B64" s="20"/>
      <c r="C64" s="121"/>
      <c r="D64" s="136"/>
      <c r="E64" s="135"/>
      <c r="F64" s="135"/>
      <c r="G64" s="141">
        <f>SUM(G59:G63)</f>
        <v>6643.4299999999994</v>
      </c>
      <c r="H64" s="163">
        <f>D58*G64</f>
        <v>13286.859999999999</v>
      </c>
    </row>
    <row r="65" spans="1:8" x14ac:dyDescent="0.25">
      <c r="A65" s="20"/>
      <c r="B65" s="20"/>
      <c r="C65" s="126"/>
      <c r="D65" s="136"/>
      <c r="E65" s="135"/>
      <c r="F65" s="135"/>
      <c r="G65" s="141"/>
      <c r="H65" s="162"/>
    </row>
    <row r="66" spans="1:8" x14ac:dyDescent="0.25">
      <c r="A66" s="24" t="s">
        <v>23</v>
      </c>
      <c r="B66" s="24"/>
      <c r="C66" s="123" t="s">
        <v>140</v>
      </c>
      <c r="D66" s="137">
        <v>1</v>
      </c>
      <c r="E66" s="138" t="s">
        <v>6</v>
      </c>
      <c r="F66" s="135"/>
      <c r="G66" s="141"/>
      <c r="H66" s="162"/>
    </row>
    <row r="67" spans="1:8" x14ac:dyDescent="0.25">
      <c r="A67" s="24" t="s">
        <v>24</v>
      </c>
      <c r="B67" s="24"/>
      <c r="C67" s="123" t="s">
        <v>141</v>
      </c>
      <c r="D67" s="137">
        <v>3</v>
      </c>
      <c r="E67" s="138" t="s">
        <v>6</v>
      </c>
      <c r="F67" s="135"/>
      <c r="G67" s="141"/>
      <c r="H67" s="162"/>
    </row>
    <row r="68" spans="1:8" ht="57.75" x14ac:dyDescent="0.25">
      <c r="A68" s="20" t="s">
        <v>29</v>
      </c>
      <c r="B68" s="20">
        <v>84224</v>
      </c>
      <c r="C68" s="124" t="s">
        <v>142</v>
      </c>
      <c r="D68" s="134">
        <v>22.18</v>
      </c>
      <c r="E68" s="143" t="s">
        <v>10</v>
      </c>
      <c r="F68" s="143">
        <v>37.33</v>
      </c>
      <c r="G68" s="140">
        <f t="shared" ref="G68:G72" si="6">TRUNC(D68*F68,2)</f>
        <v>827.97</v>
      </c>
      <c r="H68" s="164"/>
    </row>
    <row r="69" spans="1:8" ht="29.25" x14ac:dyDescent="0.25">
      <c r="A69" s="20" t="s">
        <v>30</v>
      </c>
      <c r="B69" s="20" t="s">
        <v>111</v>
      </c>
      <c r="C69" s="124" t="s">
        <v>116</v>
      </c>
      <c r="D69" s="134">
        <v>196.64</v>
      </c>
      <c r="E69" s="143" t="s">
        <v>178</v>
      </c>
      <c r="F69" s="143">
        <v>9.43</v>
      </c>
      <c r="G69" s="140">
        <f t="shared" si="6"/>
        <v>1854.31</v>
      </c>
      <c r="H69" s="164"/>
    </row>
    <row r="70" spans="1:8" ht="29.25" x14ac:dyDescent="0.25">
      <c r="A70" s="20" t="s">
        <v>31</v>
      </c>
      <c r="B70" s="20" t="s">
        <v>125</v>
      </c>
      <c r="C70" s="124" t="s">
        <v>143</v>
      </c>
      <c r="D70" s="134">
        <v>157.82</v>
      </c>
      <c r="E70" s="143" t="s">
        <v>178</v>
      </c>
      <c r="F70" s="143">
        <v>7.62</v>
      </c>
      <c r="G70" s="140">
        <f t="shared" si="6"/>
        <v>1202.58</v>
      </c>
      <c r="H70" s="164"/>
    </row>
    <row r="71" spans="1:8" ht="29.25" x14ac:dyDescent="0.25">
      <c r="A71" s="20" t="s">
        <v>32</v>
      </c>
      <c r="B71" s="20" t="s">
        <v>112</v>
      </c>
      <c r="C71" s="124" t="s">
        <v>117</v>
      </c>
      <c r="D71" s="134">
        <v>1.34</v>
      </c>
      <c r="E71" s="143" t="s">
        <v>14</v>
      </c>
      <c r="F71" s="143">
        <v>409.93</v>
      </c>
      <c r="G71" s="140">
        <f t="shared" si="6"/>
        <v>549.29999999999995</v>
      </c>
      <c r="H71" s="164"/>
    </row>
    <row r="72" spans="1:8" ht="43.5" x14ac:dyDescent="0.25">
      <c r="A72" s="20" t="s">
        <v>50</v>
      </c>
      <c r="B72" s="20">
        <v>89272</v>
      </c>
      <c r="C72" s="124" t="s">
        <v>144</v>
      </c>
      <c r="D72" s="134">
        <v>5</v>
      </c>
      <c r="E72" s="143" t="s">
        <v>179</v>
      </c>
      <c r="F72" s="143">
        <v>171.89</v>
      </c>
      <c r="G72" s="140">
        <f t="shared" si="6"/>
        <v>859.45</v>
      </c>
      <c r="H72" s="162"/>
    </row>
    <row r="73" spans="1:8" x14ac:dyDescent="0.25">
      <c r="A73" s="20"/>
      <c r="B73" s="20"/>
      <c r="C73" s="121"/>
      <c r="D73" s="136"/>
      <c r="E73" s="135"/>
      <c r="F73" s="135"/>
      <c r="G73" s="141">
        <f>SUM(G68:G72)</f>
        <v>5293.61</v>
      </c>
      <c r="H73" s="163">
        <f>D67*G73</f>
        <v>15880.829999999998</v>
      </c>
    </row>
    <row r="74" spans="1:8" x14ac:dyDescent="0.25">
      <c r="A74" s="24" t="s">
        <v>145</v>
      </c>
      <c r="B74" s="24"/>
      <c r="C74" s="123" t="s">
        <v>146</v>
      </c>
      <c r="D74" s="137">
        <v>2</v>
      </c>
      <c r="E74" s="138" t="s">
        <v>6</v>
      </c>
      <c r="F74" s="135"/>
      <c r="G74" s="141"/>
      <c r="H74" s="162"/>
    </row>
    <row r="75" spans="1:8" ht="43.5" x14ac:dyDescent="0.25">
      <c r="A75" s="20" t="s">
        <v>147</v>
      </c>
      <c r="B75" s="20">
        <v>84214</v>
      </c>
      <c r="C75" s="124" t="s">
        <v>135</v>
      </c>
      <c r="D75" s="134">
        <v>1.65</v>
      </c>
      <c r="E75" s="143" t="s">
        <v>10</v>
      </c>
      <c r="F75" s="143">
        <v>54.54</v>
      </c>
      <c r="G75" s="140">
        <f t="shared" ref="G75:G77" si="7">TRUNC(D75*F75,2)</f>
        <v>89.99</v>
      </c>
      <c r="H75" s="162"/>
    </row>
    <row r="76" spans="1:8" ht="29.25" x14ac:dyDescent="0.25">
      <c r="A76" s="20" t="s">
        <v>148</v>
      </c>
      <c r="B76" s="20" t="s">
        <v>111</v>
      </c>
      <c r="C76" s="124" t="s">
        <v>116</v>
      </c>
      <c r="D76" s="134">
        <v>19.45</v>
      </c>
      <c r="E76" s="143" t="s">
        <v>178</v>
      </c>
      <c r="F76" s="143">
        <v>9.43</v>
      </c>
      <c r="G76" s="140">
        <f t="shared" si="7"/>
        <v>183.41</v>
      </c>
      <c r="H76" s="164"/>
    </row>
    <row r="77" spans="1:8" ht="29.25" x14ac:dyDescent="0.25">
      <c r="A77" s="20" t="s">
        <v>149</v>
      </c>
      <c r="B77" s="20" t="s">
        <v>112</v>
      </c>
      <c r="C77" s="124" t="s">
        <v>117</v>
      </c>
      <c r="D77" s="134">
        <v>0.18</v>
      </c>
      <c r="E77" s="143" t="s">
        <v>14</v>
      </c>
      <c r="F77" s="143">
        <v>409.93</v>
      </c>
      <c r="G77" s="140">
        <f t="shared" si="7"/>
        <v>73.78</v>
      </c>
      <c r="H77" s="164"/>
    </row>
    <row r="78" spans="1:8" x14ac:dyDescent="0.25">
      <c r="A78" s="20"/>
      <c r="B78" s="20"/>
      <c r="C78" s="121"/>
      <c r="D78" s="136"/>
      <c r="E78" s="135"/>
      <c r="F78" s="135"/>
      <c r="G78" s="141">
        <f>SUM(G75:G77)</f>
        <v>347.17999999999995</v>
      </c>
      <c r="H78" s="163">
        <f>D74*G78</f>
        <v>694.3599999999999</v>
      </c>
    </row>
    <row r="79" spans="1:8" x14ac:dyDescent="0.25">
      <c r="A79" s="24" t="s">
        <v>151</v>
      </c>
      <c r="B79" s="20"/>
      <c r="C79" s="123" t="s">
        <v>152</v>
      </c>
      <c r="D79" s="137">
        <v>1</v>
      </c>
      <c r="E79" s="138" t="s">
        <v>6</v>
      </c>
      <c r="F79" s="135"/>
      <c r="G79" s="141"/>
      <c r="H79" s="162"/>
    </row>
    <row r="80" spans="1:8" ht="43.5" x14ac:dyDescent="0.25">
      <c r="A80" s="20" t="s">
        <v>153</v>
      </c>
      <c r="B80" s="20">
        <v>84214</v>
      </c>
      <c r="C80" s="124" t="s">
        <v>134</v>
      </c>
      <c r="D80" s="134">
        <v>36</v>
      </c>
      <c r="E80" s="143" t="s">
        <v>10</v>
      </c>
      <c r="F80" s="143">
        <v>54.54</v>
      </c>
      <c r="G80" s="140">
        <f t="shared" ref="G80:G82" si="8">TRUNC(D80*F80,2)</f>
        <v>1963.44</v>
      </c>
      <c r="H80" s="162"/>
    </row>
    <row r="81" spans="1:8" ht="29.25" x14ac:dyDescent="0.25">
      <c r="A81" s="20" t="s">
        <v>154</v>
      </c>
      <c r="B81" s="20" t="s">
        <v>111</v>
      </c>
      <c r="C81" s="124" t="s">
        <v>115</v>
      </c>
      <c r="D81" s="134">
        <v>849.73</v>
      </c>
      <c r="E81" s="143" t="s">
        <v>178</v>
      </c>
      <c r="F81" s="143">
        <v>9.43</v>
      </c>
      <c r="G81" s="140">
        <f t="shared" si="8"/>
        <v>8012.95</v>
      </c>
      <c r="H81" s="164"/>
    </row>
    <row r="82" spans="1:8" ht="29.25" x14ac:dyDescent="0.25">
      <c r="A82" s="20" t="s">
        <v>155</v>
      </c>
      <c r="B82" s="20" t="s">
        <v>112</v>
      </c>
      <c r="C82" s="124" t="s">
        <v>117</v>
      </c>
      <c r="D82" s="134">
        <v>7.2</v>
      </c>
      <c r="E82" s="143" t="s">
        <v>14</v>
      </c>
      <c r="F82" s="143">
        <v>409.93</v>
      </c>
      <c r="G82" s="140">
        <f t="shared" si="8"/>
        <v>2951.49</v>
      </c>
      <c r="H82" s="162"/>
    </row>
    <row r="83" spans="1:8" x14ac:dyDescent="0.25">
      <c r="A83" s="20"/>
      <c r="B83" s="20"/>
      <c r="C83" s="121"/>
      <c r="D83" s="136"/>
      <c r="E83" s="135"/>
      <c r="F83" s="135"/>
      <c r="G83" s="141">
        <f>SUM(G80:G82)</f>
        <v>12927.88</v>
      </c>
      <c r="H83" s="163">
        <f>D79*G83</f>
        <v>12927.88</v>
      </c>
    </row>
    <row r="84" spans="1:8" x14ac:dyDescent="0.25">
      <c r="A84" s="24" t="s">
        <v>156</v>
      </c>
      <c r="B84" s="20"/>
      <c r="C84" s="123" t="s">
        <v>157</v>
      </c>
      <c r="D84" s="137">
        <v>2</v>
      </c>
      <c r="E84" s="138" t="s">
        <v>6</v>
      </c>
      <c r="F84" s="135"/>
      <c r="G84" s="141"/>
      <c r="H84" s="162"/>
    </row>
    <row r="85" spans="1:8" ht="43.5" x14ac:dyDescent="0.25">
      <c r="A85" s="20" t="s">
        <v>158</v>
      </c>
      <c r="B85" s="20">
        <v>84214</v>
      </c>
      <c r="C85" s="124" t="s">
        <v>135</v>
      </c>
      <c r="D85" s="134">
        <v>24.5</v>
      </c>
      <c r="E85" s="143" t="s">
        <v>10</v>
      </c>
      <c r="F85" s="143">
        <v>54.54</v>
      </c>
      <c r="G85" s="140">
        <f t="shared" ref="G85:G87" si="9">TRUNC(D85*F85,2)</f>
        <v>1336.23</v>
      </c>
      <c r="H85" s="162"/>
    </row>
    <row r="86" spans="1:8" ht="29.25" x14ac:dyDescent="0.25">
      <c r="A86" s="20" t="s">
        <v>159</v>
      </c>
      <c r="B86" s="20" t="s">
        <v>111</v>
      </c>
      <c r="C86" s="124" t="s">
        <v>116</v>
      </c>
      <c r="D86" s="134">
        <v>150</v>
      </c>
      <c r="E86" s="143" t="s">
        <v>178</v>
      </c>
      <c r="F86" s="143">
        <v>9.43</v>
      </c>
      <c r="G86" s="140">
        <f t="shared" si="9"/>
        <v>1414.5</v>
      </c>
      <c r="H86" s="162"/>
    </row>
    <row r="87" spans="1:8" ht="29.25" x14ac:dyDescent="0.25">
      <c r="A87" s="20" t="s">
        <v>160</v>
      </c>
      <c r="B87" s="20" t="s">
        <v>112</v>
      </c>
      <c r="C87" s="124" t="s">
        <v>117</v>
      </c>
      <c r="D87" s="134">
        <v>4.13</v>
      </c>
      <c r="E87" s="143" t="s">
        <v>14</v>
      </c>
      <c r="F87" s="143">
        <v>409.93</v>
      </c>
      <c r="G87" s="140">
        <f t="shared" si="9"/>
        <v>1693.01</v>
      </c>
      <c r="H87" s="164"/>
    </row>
    <row r="88" spans="1:8" x14ac:dyDescent="0.25">
      <c r="A88" s="20"/>
      <c r="B88" s="20"/>
      <c r="C88" s="121"/>
      <c r="D88" s="136"/>
      <c r="E88" s="135"/>
      <c r="F88" s="135"/>
      <c r="G88" s="141">
        <f>SUM(G85:G87)</f>
        <v>4443.74</v>
      </c>
      <c r="H88" s="163">
        <f>D84*G88</f>
        <v>8887.48</v>
      </c>
    </row>
    <row r="89" spans="1:8" x14ac:dyDescent="0.25">
      <c r="A89" s="24" t="s">
        <v>161</v>
      </c>
      <c r="B89" s="20"/>
      <c r="C89" s="123" t="s">
        <v>162</v>
      </c>
      <c r="D89" s="137">
        <v>24</v>
      </c>
      <c r="E89" s="138" t="s">
        <v>6</v>
      </c>
      <c r="F89" s="135"/>
      <c r="G89" s="141"/>
      <c r="H89" s="162"/>
    </row>
    <row r="90" spans="1:8" ht="57.75" x14ac:dyDescent="0.25">
      <c r="A90" s="20" t="s">
        <v>163</v>
      </c>
      <c r="B90" s="20">
        <v>84217</v>
      </c>
      <c r="C90" s="124" t="s">
        <v>166</v>
      </c>
      <c r="D90" s="134">
        <v>0.4</v>
      </c>
      <c r="E90" s="143" t="s">
        <v>10</v>
      </c>
      <c r="F90" s="143">
        <v>58.21</v>
      </c>
      <c r="G90" s="140">
        <f t="shared" ref="G90:G92" si="10">TRUNC(D90*F90,2)</f>
        <v>23.28</v>
      </c>
      <c r="H90" s="162"/>
    </row>
    <row r="91" spans="1:8" ht="29.25" x14ac:dyDescent="0.25">
      <c r="A91" s="20" t="s">
        <v>164</v>
      </c>
      <c r="B91" s="20" t="s">
        <v>111</v>
      </c>
      <c r="C91" s="124" t="s">
        <v>116</v>
      </c>
      <c r="D91" s="134">
        <v>6.91</v>
      </c>
      <c r="E91" s="143" t="s">
        <v>178</v>
      </c>
      <c r="F91" s="143">
        <v>9.43</v>
      </c>
      <c r="G91" s="140">
        <f t="shared" si="10"/>
        <v>65.16</v>
      </c>
      <c r="H91" s="164"/>
    </row>
    <row r="92" spans="1:8" ht="29.25" x14ac:dyDescent="0.25">
      <c r="A92" s="20" t="s">
        <v>165</v>
      </c>
      <c r="B92" s="20" t="s">
        <v>112</v>
      </c>
      <c r="C92" s="124" t="s">
        <v>117</v>
      </c>
      <c r="D92" s="134">
        <v>0.02</v>
      </c>
      <c r="E92" s="143" t="s">
        <v>14</v>
      </c>
      <c r="F92" s="143">
        <v>409.93</v>
      </c>
      <c r="G92" s="140">
        <f t="shared" si="10"/>
        <v>8.19</v>
      </c>
      <c r="H92" s="162"/>
    </row>
    <row r="93" spans="1:8" x14ac:dyDescent="0.25">
      <c r="A93" s="20"/>
      <c r="B93" s="20"/>
      <c r="C93" s="121"/>
      <c r="D93" s="136"/>
      <c r="E93" s="135"/>
      <c r="F93" s="135"/>
      <c r="G93" s="141">
        <f>SUM(G90:G92)</f>
        <v>96.63</v>
      </c>
      <c r="H93" s="163">
        <f>D89*G93</f>
        <v>2319.12</v>
      </c>
    </row>
    <row r="94" spans="1:8" x14ac:dyDescent="0.25">
      <c r="A94" s="20"/>
      <c r="B94" s="20"/>
      <c r="C94" s="126"/>
      <c r="D94" s="136"/>
      <c r="E94" s="135"/>
      <c r="F94" s="135"/>
      <c r="G94" s="142"/>
      <c r="H94" s="25"/>
    </row>
    <row r="95" spans="1:8" x14ac:dyDescent="0.25">
      <c r="A95" s="24" t="s">
        <v>25</v>
      </c>
      <c r="B95" s="24"/>
      <c r="C95" s="123" t="s">
        <v>168</v>
      </c>
      <c r="D95" s="137">
        <v>1</v>
      </c>
      <c r="E95" s="138" t="s">
        <v>6</v>
      </c>
      <c r="F95" s="135"/>
      <c r="G95" s="142"/>
      <c r="H95" s="25"/>
    </row>
    <row r="96" spans="1:8" x14ac:dyDescent="0.25">
      <c r="A96" s="20" t="s">
        <v>26</v>
      </c>
      <c r="B96" s="20">
        <v>72897</v>
      </c>
      <c r="C96" s="125" t="s">
        <v>169</v>
      </c>
      <c r="D96" s="134">
        <v>50</v>
      </c>
      <c r="E96" s="143" t="s">
        <v>14</v>
      </c>
      <c r="F96" s="143">
        <v>24.11</v>
      </c>
      <c r="G96" s="140">
        <f t="shared" ref="G96:G98" si="11">TRUNC(D96*F96,2)</f>
        <v>1205.5</v>
      </c>
      <c r="H96" s="25"/>
    </row>
    <row r="97" spans="1:8" ht="29.25" x14ac:dyDescent="0.25">
      <c r="A97" s="20" t="s">
        <v>27</v>
      </c>
      <c r="B97" s="20">
        <v>83444</v>
      </c>
      <c r="C97" s="119" t="s">
        <v>170</v>
      </c>
      <c r="D97" s="134">
        <v>500</v>
      </c>
      <c r="E97" s="143" t="s">
        <v>180</v>
      </c>
      <c r="F97" s="143">
        <v>0.99</v>
      </c>
      <c r="G97" s="140">
        <f t="shared" si="11"/>
        <v>495</v>
      </c>
      <c r="H97" s="25"/>
    </row>
    <row r="98" spans="1:8" x14ac:dyDescent="0.25">
      <c r="A98" s="20" t="s">
        <v>28</v>
      </c>
      <c r="B98" s="20">
        <v>9537</v>
      </c>
      <c r="C98" s="118" t="s">
        <v>171</v>
      </c>
      <c r="D98" s="134">
        <v>300</v>
      </c>
      <c r="E98" s="143" t="s">
        <v>10</v>
      </c>
      <c r="F98" s="143">
        <v>2.73</v>
      </c>
      <c r="G98" s="140">
        <f t="shared" si="11"/>
        <v>819</v>
      </c>
      <c r="H98" s="25"/>
    </row>
    <row r="99" spans="1:8" x14ac:dyDescent="0.25">
      <c r="A99" s="20"/>
      <c r="B99" s="20"/>
      <c r="C99" s="23"/>
      <c r="D99" s="136"/>
      <c r="E99" s="135"/>
      <c r="F99" s="135"/>
      <c r="G99" s="141">
        <f>SUM(G96:G98)</f>
        <v>2519.5</v>
      </c>
      <c r="H99" s="161">
        <f>D95*G99</f>
        <v>2519.5</v>
      </c>
    </row>
    <row r="100" spans="1:8" ht="15.75" thickBot="1" x14ac:dyDescent="0.3">
      <c r="A100" s="71"/>
      <c r="B100" s="71"/>
      <c r="C100" s="19"/>
      <c r="D100" s="71"/>
      <c r="E100" s="72"/>
      <c r="F100" s="72"/>
      <c r="G100" s="91"/>
      <c r="H100" s="165"/>
    </row>
    <row r="101" spans="1:8" ht="15.75" thickBot="1" x14ac:dyDescent="0.3">
      <c r="A101" s="27"/>
      <c r="B101" s="28"/>
      <c r="C101" s="29" t="s">
        <v>51</v>
      </c>
      <c r="D101" s="28"/>
      <c r="E101" s="30"/>
      <c r="F101" s="30"/>
      <c r="G101" s="92"/>
      <c r="H101" s="166">
        <f>SUM(H20:H100)</f>
        <v>137413.21000000002</v>
      </c>
    </row>
    <row r="102" spans="1:8" ht="15.75" thickBot="1" x14ac:dyDescent="0.3">
      <c r="A102" s="58"/>
      <c r="B102" s="58"/>
      <c r="C102" s="127"/>
      <c r="D102" s="58"/>
      <c r="E102" s="58"/>
      <c r="F102" s="58"/>
      <c r="G102" s="65"/>
    </row>
    <row r="103" spans="1:8" ht="15" customHeight="1" thickBot="1" x14ac:dyDescent="0.3">
      <c r="A103" s="222" t="s">
        <v>181</v>
      </c>
      <c r="B103" s="223"/>
      <c r="C103" s="223"/>
      <c r="D103" s="223"/>
      <c r="E103" s="223"/>
      <c r="F103" s="223"/>
      <c r="G103" s="223"/>
      <c r="H103" s="224"/>
    </row>
    <row r="104" spans="1:8" ht="15.75" thickBot="1" x14ac:dyDescent="0.3">
      <c r="A104" s="58"/>
      <c r="B104" s="58"/>
      <c r="C104" s="58"/>
      <c r="D104" s="58"/>
      <c r="E104" s="58"/>
      <c r="F104" s="58"/>
      <c r="G104" s="58"/>
    </row>
    <row r="105" spans="1:8" ht="15.75" x14ac:dyDescent="0.25">
      <c r="A105" s="75" t="s">
        <v>182</v>
      </c>
      <c r="B105" s="78"/>
      <c r="C105" s="78"/>
      <c r="D105" s="78"/>
      <c r="E105" s="79"/>
      <c r="F105" s="78"/>
      <c r="G105" s="78"/>
      <c r="H105" s="167"/>
    </row>
    <row r="106" spans="1:8" ht="15.75" x14ac:dyDescent="0.25">
      <c r="A106" s="57"/>
      <c r="B106" s="35"/>
      <c r="C106" s="35"/>
      <c r="D106" s="35"/>
      <c r="E106" s="35"/>
      <c r="F106" s="35"/>
      <c r="G106" s="35"/>
      <c r="H106" s="148"/>
    </row>
    <row r="107" spans="1:8" ht="15.75" x14ac:dyDescent="0.25">
      <c r="A107" s="57"/>
      <c r="B107" s="58"/>
      <c r="C107" s="58"/>
      <c r="D107" s="58"/>
      <c r="E107" s="58"/>
      <c r="F107" s="58"/>
      <c r="G107" s="58"/>
      <c r="H107" s="148"/>
    </row>
    <row r="108" spans="1:8" ht="15.75" x14ac:dyDescent="0.25">
      <c r="A108" s="57"/>
      <c r="B108" s="58"/>
      <c r="C108" s="58"/>
      <c r="D108" s="58"/>
      <c r="E108" s="58"/>
      <c r="F108" s="58"/>
      <c r="G108" s="58"/>
      <c r="H108" s="148"/>
    </row>
    <row r="109" spans="1:8" x14ac:dyDescent="0.25">
      <c r="A109" s="61"/>
      <c r="B109" s="58"/>
      <c r="C109" s="58"/>
      <c r="D109" s="58"/>
      <c r="E109" s="65"/>
      <c r="F109" s="58"/>
      <c r="G109" s="62"/>
      <c r="H109" s="148"/>
    </row>
    <row r="110" spans="1:8" ht="15" customHeight="1" x14ac:dyDescent="0.25">
      <c r="A110" s="61"/>
      <c r="B110" s="58"/>
      <c r="C110" s="95" t="s">
        <v>40</v>
      </c>
      <c r="D110" s="58"/>
      <c r="E110" s="66"/>
      <c r="F110" s="67"/>
      <c r="G110" s="67"/>
      <c r="H110" s="148"/>
    </row>
    <row r="111" spans="1:8" ht="15" customHeight="1" x14ac:dyDescent="0.25">
      <c r="A111" s="61"/>
      <c r="B111" s="58"/>
      <c r="C111" s="96" t="s">
        <v>52</v>
      </c>
      <c r="D111" s="58"/>
      <c r="E111" s="66"/>
      <c r="F111" s="67"/>
      <c r="G111" s="67"/>
      <c r="H111" s="148"/>
    </row>
    <row r="112" spans="1:8" ht="15" customHeight="1" x14ac:dyDescent="0.25">
      <c r="A112" s="61"/>
      <c r="B112" s="58"/>
      <c r="C112" s="96" t="s">
        <v>46</v>
      </c>
      <c r="D112" s="58"/>
      <c r="E112" s="66"/>
      <c r="F112" s="67"/>
      <c r="G112" s="67"/>
      <c r="H112" s="148"/>
    </row>
    <row r="113" spans="1:8" ht="15" customHeight="1" x14ac:dyDescent="0.25">
      <c r="A113" s="61"/>
      <c r="B113" s="58"/>
      <c r="C113" s="96" t="s">
        <v>45</v>
      </c>
      <c r="D113" s="58"/>
      <c r="E113" s="67"/>
      <c r="F113" s="67"/>
      <c r="G113" s="67"/>
      <c r="H113" s="148"/>
    </row>
    <row r="114" spans="1:8" ht="15" customHeight="1" thickBot="1" x14ac:dyDescent="0.3">
      <c r="A114" s="63"/>
      <c r="B114" s="64"/>
      <c r="C114" s="154" t="s">
        <v>47</v>
      </c>
      <c r="D114" s="155"/>
      <c r="E114" s="155"/>
      <c r="F114" s="155"/>
      <c r="G114" s="155"/>
      <c r="H114" s="156"/>
    </row>
    <row r="115" spans="1:8" ht="15" customHeight="1" x14ac:dyDescent="0.25"/>
    <row r="117" spans="1:8" x14ac:dyDescent="0.25">
      <c r="A117" s="93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</sheetData>
  <mergeCells count="8">
    <mergeCell ref="A103:H103"/>
    <mergeCell ref="A1:H1"/>
    <mergeCell ref="A2:H2"/>
    <mergeCell ref="A3:H3"/>
    <mergeCell ref="A4:H4"/>
    <mergeCell ref="A5:H5"/>
    <mergeCell ref="A6:H6"/>
    <mergeCell ref="A12:H12"/>
  </mergeCells>
  <pageMargins left="0.51181102362204722" right="0.51181102362204722" top="0.78740157480314965" bottom="0.78740157480314965" header="0.31496062992125984" footer="0.31496062992125984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topLeftCell="A14" zoomScale="85" zoomScaleNormal="85" workbookViewId="0">
      <selection activeCell="F20" sqref="F20:F101"/>
    </sheetView>
  </sheetViews>
  <sheetFormatPr defaultRowHeight="15" x14ac:dyDescent="0.25"/>
  <cols>
    <col min="1" max="1" width="9.42578125" customWidth="1"/>
    <col min="2" max="2" width="15.140625" bestFit="1" customWidth="1"/>
    <col min="3" max="3" width="72" customWidth="1"/>
    <col min="4" max="7" width="16" customWidth="1"/>
    <col min="8" max="8" width="12.28515625" bestFit="1" customWidth="1"/>
  </cols>
  <sheetData>
    <row r="1" spans="1:7" ht="21.75" thickTop="1" x14ac:dyDescent="0.25">
      <c r="A1" s="225" t="s">
        <v>0</v>
      </c>
      <c r="B1" s="226"/>
      <c r="C1" s="226"/>
      <c r="D1" s="226"/>
      <c r="E1" s="226"/>
      <c r="F1" s="226"/>
      <c r="G1" s="227"/>
    </row>
    <row r="2" spans="1:7" ht="21" x14ac:dyDescent="0.25">
      <c r="A2" s="228" t="s">
        <v>48</v>
      </c>
      <c r="B2" s="229"/>
      <c r="C2" s="229"/>
      <c r="D2" s="229"/>
      <c r="E2" s="229"/>
      <c r="F2" s="229"/>
      <c r="G2" s="230"/>
    </row>
    <row r="3" spans="1:7" ht="21" x14ac:dyDescent="0.25">
      <c r="A3" s="228" t="s">
        <v>1</v>
      </c>
      <c r="B3" s="229"/>
      <c r="C3" s="229"/>
      <c r="D3" s="229"/>
      <c r="E3" s="229"/>
      <c r="F3" s="229"/>
      <c r="G3" s="230"/>
    </row>
    <row r="4" spans="1:7" ht="21" x14ac:dyDescent="0.25">
      <c r="A4" s="228" t="s">
        <v>2</v>
      </c>
      <c r="B4" s="229"/>
      <c r="C4" s="229"/>
      <c r="D4" s="229"/>
      <c r="E4" s="229"/>
      <c r="F4" s="229"/>
      <c r="G4" s="230"/>
    </row>
    <row r="5" spans="1:7" ht="21" x14ac:dyDescent="0.25">
      <c r="A5" s="228" t="s">
        <v>3</v>
      </c>
      <c r="B5" s="229"/>
      <c r="C5" s="229"/>
      <c r="D5" s="229"/>
      <c r="E5" s="229"/>
      <c r="F5" s="229"/>
      <c r="G5" s="230"/>
    </row>
    <row r="6" spans="1:7" ht="21.75" thickBot="1" x14ac:dyDescent="0.3">
      <c r="A6" s="231" t="s">
        <v>47</v>
      </c>
      <c r="B6" s="232"/>
      <c r="C6" s="232"/>
      <c r="D6" s="232"/>
      <c r="E6" s="232"/>
      <c r="F6" s="232"/>
      <c r="G6" s="233"/>
    </row>
    <row r="7" spans="1:7" ht="9.9499999999999993" customHeight="1" thickTop="1" x14ac:dyDescent="0.25">
      <c r="A7" s="1"/>
      <c r="B7" s="1"/>
      <c r="D7" s="1"/>
    </row>
    <row r="8" spans="1:7" ht="15" customHeight="1" x14ac:dyDescent="0.25">
      <c r="A8" s="2"/>
      <c r="B8" s="2"/>
      <c r="C8" s="3" t="s">
        <v>55</v>
      </c>
      <c r="D8" s="2"/>
      <c r="E8" s="5"/>
      <c r="F8" s="5"/>
      <c r="G8" s="5"/>
    </row>
    <row r="9" spans="1:7" ht="15" customHeight="1" x14ac:dyDescent="0.25">
      <c r="A9" s="2"/>
      <c r="B9" s="2"/>
      <c r="C9" s="3" t="s">
        <v>56</v>
      </c>
      <c r="D9" s="2"/>
      <c r="E9" s="5"/>
      <c r="F9" s="5"/>
      <c r="G9" s="5"/>
    </row>
    <row r="10" spans="1:7" x14ac:dyDescent="0.25">
      <c r="A10" s="2"/>
      <c r="B10" s="2"/>
      <c r="C10" s="3" t="s">
        <v>185</v>
      </c>
      <c r="D10" s="2"/>
      <c r="E10" s="5"/>
      <c r="F10" s="5"/>
      <c r="G10" s="5"/>
    </row>
    <row r="11" spans="1:7" s="15" customFormat="1" ht="9.9499999999999993" customHeight="1" thickBot="1" x14ac:dyDescent="0.3">
      <c r="A11" s="12"/>
      <c r="B11" s="12"/>
      <c r="C11" s="13"/>
      <c r="D11" s="12"/>
      <c r="E11" s="14"/>
      <c r="F11" s="14"/>
      <c r="G11" s="14"/>
    </row>
    <row r="12" spans="1:7" s="15" customFormat="1" ht="15.75" thickBot="1" x14ac:dyDescent="0.3">
      <c r="A12" s="234" t="s">
        <v>4</v>
      </c>
      <c r="B12" s="235"/>
      <c r="C12" s="235"/>
      <c r="D12" s="235"/>
      <c r="E12" s="235"/>
      <c r="F12" s="235"/>
      <c r="G12" s="236"/>
    </row>
    <row r="13" spans="1:7" s="15" customFormat="1" ht="9.9499999999999993" customHeight="1" x14ac:dyDescent="0.25">
      <c r="A13" s="16"/>
      <c r="B13" s="10"/>
      <c r="C13" s="10"/>
      <c r="D13" s="10"/>
      <c r="E13" s="10"/>
      <c r="F13" s="10"/>
      <c r="G13" s="10"/>
    </row>
    <row r="14" spans="1:7" x14ac:dyDescent="0.25">
      <c r="A14" s="6" t="s">
        <v>57</v>
      </c>
      <c r="B14" s="4"/>
      <c r="C14" s="4"/>
      <c r="D14" s="18" t="s">
        <v>54</v>
      </c>
      <c r="E14" s="107"/>
      <c r="F14" s="107"/>
      <c r="G14" s="107"/>
    </row>
    <row r="15" spans="1:7" x14ac:dyDescent="0.25">
      <c r="A15" s="4" t="s">
        <v>58</v>
      </c>
      <c r="B15" s="4"/>
      <c r="C15" s="4"/>
      <c r="D15" s="18" t="s">
        <v>49</v>
      </c>
      <c r="E15" s="107"/>
      <c r="F15" s="107"/>
      <c r="G15" s="107"/>
    </row>
    <row r="16" spans="1:7" ht="13.5" customHeight="1" x14ac:dyDescent="0.25">
      <c r="A16" s="7" t="s">
        <v>59</v>
      </c>
      <c r="B16" s="7"/>
      <c r="C16" s="7"/>
      <c r="D16" s="7" t="s">
        <v>53</v>
      </c>
      <c r="E16" s="106"/>
      <c r="F16" s="7"/>
      <c r="G16" s="7"/>
    </row>
    <row r="17" spans="1:8" ht="9.9499999999999993" customHeight="1" thickBot="1" x14ac:dyDescent="0.3">
      <c r="A17" s="5"/>
      <c r="B17" s="5"/>
      <c r="C17" s="5"/>
      <c r="D17" s="5"/>
      <c r="E17" s="5"/>
      <c r="F17" s="5"/>
      <c r="G17" s="5"/>
    </row>
    <row r="18" spans="1:8" ht="15.75" thickBot="1" x14ac:dyDescent="0.3">
      <c r="A18" s="8" t="s">
        <v>5</v>
      </c>
      <c r="B18" s="8" t="s">
        <v>60</v>
      </c>
      <c r="C18" s="9" t="s">
        <v>76</v>
      </c>
      <c r="D18" s="130" t="s">
        <v>7</v>
      </c>
      <c r="E18" s="130" t="s">
        <v>6</v>
      </c>
      <c r="F18" s="130" t="s">
        <v>176</v>
      </c>
      <c r="G18" s="130" t="s">
        <v>8</v>
      </c>
    </row>
    <row r="19" spans="1:8" x14ac:dyDescent="0.25">
      <c r="A19" s="128" t="s">
        <v>44</v>
      </c>
      <c r="B19" s="128"/>
      <c r="C19" s="129" t="s">
        <v>75</v>
      </c>
      <c r="D19" s="131">
        <v>1</v>
      </c>
      <c r="E19" s="132" t="s">
        <v>6</v>
      </c>
      <c r="F19" s="132"/>
      <c r="G19" s="133">
        <f>D19*G26</f>
        <v>7669.9000000000005</v>
      </c>
    </row>
    <row r="20" spans="1:8" x14ac:dyDescent="0.25">
      <c r="A20" s="20" t="s">
        <v>9</v>
      </c>
      <c r="B20" s="20" t="s">
        <v>61</v>
      </c>
      <c r="C20" s="77" t="s">
        <v>68</v>
      </c>
      <c r="D20" s="134">
        <v>6</v>
      </c>
      <c r="E20" s="143" t="s">
        <v>10</v>
      </c>
      <c r="F20" s="143">
        <v>356.14</v>
      </c>
      <c r="G20" s="140">
        <f>TRUNC(D20*F20,2)</f>
        <v>2136.84</v>
      </c>
    </row>
    <row r="21" spans="1:8" x14ac:dyDescent="0.25">
      <c r="A21" s="20" t="s">
        <v>11</v>
      </c>
      <c r="B21" s="20" t="s">
        <v>62</v>
      </c>
      <c r="C21" s="77" t="s">
        <v>69</v>
      </c>
      <c r="D21" s="134">
        <v>150</v>
      </c>
      <c r="E21" s="143" t="s">
        <v>10</v>
      </c>
      <c r="F21" s="143">
        <v>0.52</v>
      </c>
      <c r="G21" s="140">
        <f t="shared" ref="G21:G25" si="0">TRUNC(D21*F21,2)</f>
        <v>78</v>
      </c>
    </row>
    <row r="22" spans="1:8" ht="57.75" x14ac:dyDescent="0.25">
      <c r="A22" s="20" t="s">
        <v>12</v>
      </c>
      <c r="B22" s="20" t="s">
        <v>63</v>
      </c>
      <c r="C22" s="77" t="s">
        <v>70</v>
      </c>
      <c r="D22" s="134">
        <v>4</v>
      </c>
      <c r="E22" s="143" t="s">
        <v>177</v>
      </c>
      <c r="F22" s="143">
        <v>708.85</v>
      </c>
      <c r="G22" s="140">
        <f t="shared" si="0"/>
        <v>2835.4</v>
      </c>
    </row>
    <row r="23" spans="1:8" ht="29.25" x14ac:dyDescent="0.25">
      <c r="A23" s="20" t="s">
        <v>13</v>
      </c>
      <c r="B23" s="20" t="s">
        <v>64</v>
      </c>
      <c r="C23" s="77" t="s">
        <v>71</v>
      </c>
      <c r="D23" s="134">
        <v>62.1</v>
      </c>
      <c r="E23" s="143" t="s">
        <v>10</v>
      </c>
      <c r="F23" s="143">
        <v>7.89</v>
      </c>
      <c r="G23" s="140">
        <f t="shared" si="0"/>
        <v>489.96</v>
      </c>
    </row>
    <row r="24" spans="1:8" ht="29.25" x14ac:dyDescent="0.25">
      <c r="A24" s="20" t="s">
        <v>66</v>
      </c>
      <c r="B24" s="20">
        <v>72209</v>
      </c>
      <c r="C24" s="77" t="s">
        <v>72</v>
      </c>
      <c r="D24" s="134">
        <v>37.200000000000003</v>
      </c>
      <c r="E24" s="143" t="s">
        <v>14</v>
      </c>
      <c r="F24" s="143">
        <v>26.05</v>
      </c>
      <c r="G24" s="140">
        <f t="shared" si="0"/>
        <v>969.06</v>
      </c>
    </row>
    <row r="25" spans="1:8" x14ac:dyDescent="0.25">
      <c r="A25" s="20" t="s">
        <v>67</v>
      </c>
      <c r="B25" s="20" t="s">
        <v>65</v>
      </c>
      <c r="C25" s="77" t="s">
        <v>73</v>
      </c>
      <c r="D25" s="134">
        <v>74.400000000000006</v>
      </c>
      <c r="E25" s="143" t="s">
        <v>10</v>
      </c>
      <c r="F25" s="143">
        <v>15.6</v>
      </c>
      <c r="G25" s="140">
        <f t="shared" si="0"/>
        <v>1160.6400000000001</v>
      </c>
    </row>
    <row r="26" spans="1:8" x14ac:dyDescent="0.25">
      <c r="A26" s="20"/>
      <c r="B26" s="20"/>
      <c r="C26" s="23" t="s">
        <v>173</v>
      </c>
      <c r="D26" s="136"/>
      <c r="E26" s="135"/>
      <c r="F26" s="139"/>
      <c r="G26" s="141">
        <f>SUM(G20:G25)</f>
        <v>7669.9000000000005</v>
      </c>
    </row>
    <row r="27" spans="1:8" x14ac:dyDescent="0.25">
      <c r="A27" s="20"/>
      <c r="B27" s="20"/>
      <c r="C27" s="21"/>
      <c r="D27" s="136"/>
      <c r="E27" s="135"/>
      <c r="F27" s="135"/>
      <c r="G27" s="140"/>
    </row>
    <row r="28" spans="1:8" x14ac:dyDescent="0.25">
      <c r="A28" s="24" t="s">
        <v>15</v>
      </c>
      <c r="B28" s="24"/>
      <c r="C28" s="25" t="s">
        <v>74</v>
      </c>
      <c r="D28" s="137">
        <v>1</v>
      </c>
      <c r="E28" s="138" t="s">
        <v>6</v>
      </c>
      <c r="F28" s="135"/>
      <c r="G28" s="141">
        <f>G29+G41</f>
        <v>50950.559999999998</v>
      </c>
    </row>
    <row r="29" spans="1:8" x14ac:dyDescent="0.25">
      <c r="A29" s="24" t="s">
        <v>16</v>
      </c>
      <c r="B29" s="24"/>
      <c r="C29" s="115" t="s">
        <v>77</v>
      </c>
      <c r="D29" s="137">
        <v>1</v>
      </c>
      <c r="E29" s="138" t="s">
        <v>6</v>
      </c>
      <c r="F29" s="135"/>
      <c r="G29" s="141">
        <f>D29*G35</f>
        <v>44630.400000000001</v>
      </c>
    </row>
    <row r="30" spans="1:8" ht="29.25" x14ac:dyDescent="0.25">
      <c r="A30" s="20" t="s">
        <v>78</v>
      </c>
      <c r="B30" s="20">
        <v>73567</v>
      </c>
      <c r="C30" s="77" t="s">
        <v>86</v>
      </c>
      <c r="D30" s="134">
        <v>240</v>
      </c>
      <c r="E30" s="143" t="s">
        <v>14</v>
      </c>
      <c r="F30" s="143">
        <v>9.61</v>
      </c>
      <c r="G30" s="140">
        <f t="shared" ref="G30:G34" si="1">TRUNC(D30*F30,2)</f>
        <v>2306.4</v>
      </c>
    </row>
    <row r="31" spans="1:8" ht="29.25" x14ac:dyDescent="0.25">
      <c r="A31" s="20" t="s">
        <v>79</v>
      </c>
      <c r="B31" s="20" t="s">
        <v>83</v>
      </c>
      <c r="C31" s="77" t="s">
        <v>87</v>
      </c>
      <c r="D31" s="134">
        <v>48</v>
      </c>
      <c r="E31" s="143" t="s">
        <v>14</v>
      </c>
      <c r="F31" s="143">
        <v>81.73</v>
      </c>
      <c r="G31" s="140">
        <f t="shared" si="1"/>
        <v>3923.04</v>
      </c>
      <c r="H31" s="15"/>
    </row>
    <row r="32" spans="1:8" ht="29.25" x14ac:dyDescent="0.25">
      <c r="A32" s="20" t="s">
        <v>80</v>
      </c>
      <c r="B32" s="20" t="s">
        <v>84</v>
      </c>
      <c r="C32" s="122" t="s">
        <v>88</v>
      </c>
      <c r="D32" s="134">
        <v>288</v>
      </c>
      <c r="E32" s="143" t="s">
        <v>14</v>
      </c>
      <c r="F32" s="143">
        <v>1.37</v>
      </c>
      <c r="G32" s="140">
        <f t="shared" si="1"/>
        <v>394.56</v>
      </c>
      <c r="H32" s="15"/>
    </row>
    <row r="33" spans="1:8" ht="29.25" x14ac:dyDescent="0.25">
      <c r="A33" s="20" t="s">
        <v>81</v>
      </c>
      <c r="B33" s="20">
        <v>72856</v>
      </c>
      <c r="C33" s="122" t="s">
        <v>89</v>
      </c>
      <c r="D33" s="134">
        <v>3360</v>
      </c>
      <c r="E33" s="143" t="s">
        <v>183</v>
      </c>
      <c r="F33" s="143">
        <v>1.59</v>
      </c>
      <c r="G33" s="140">
        <f t="shared" si="1"/>
        <v>5342.4</v>
      </c>
      <c r="H33" s="15"/>
    </row>
    <row r="34" spans="1:8" x14ac:dyDescent="0.25">
      <c r="A34" s="20" t="s">
        <v>82</v>
      </c>
      <c r="B34" s="20" t="s">
        <v>85</v>
      </c>
      <c r="C34" s="122" t="s">
        <v>90</v>
      </c>
      <c r="D34" s="134">
        <v>200</v>
      </c>
      <c r="E34" s="143" t="s">
        <v>10</v>
      </c>
      <c r="F34" s="143">
        <v>163.32</v>
      </c>
      <c r="G34" s="140">
        <f t="shared" si="1"/>
        <v>32664</v>
      </c>
      <c r="H34" s="15"/>
    </row>
    <row r="35" spans="1:8" x14ac:dyDescent="0.25">
      <c r="A35" s="20"/>
      <c r="B35" s="20"/>
      <c r="C35" s="121" t="s">
        <v>172</v>
      </c>
      <c r="D35" s="136"/>
      <c r="E35" s="135"/>
      <c r="F35" s="135"/>
      <c r="G35" s="141">
        <f>SUM(G30:G34)</f>
        <v>44630.400000000001</v>
      </c>
      <c r="H35" s="15"/>
    </row>
    <row r="36" spans="1:8" x14ac:dyDescent="0.25">
      <c r="A36" s="24" t="s">
        <v>91</v>
      </c>
      <c r="B36" s="20"/>
      <c r="C36" s="123" t="s">
        <v>96</v>
      </c>
      <c r="D36" s="137">
        <v>1</v>
      </c>
      <c r="E36" s="138" t="s">
        <v>6</v>
      </c>
      <c r="F36" s="135"/>
      <c r="G36" s="141">
        <f>D36*G41</f>
        <v>6320.16</v>
      </c>
      <c r="H36" s="15"/>
    </row>
    <row r="37" spans="1:8" ht="43.5" x14ac:dyDescent="0.25">
      <c r="A37" s="20" t="s">
        <v>92</v>
      </c>
      <c r="B37" s="20" t="s">
        <v>97</v>
      </c>
      <c r="C37" s="124" t="s">
        <v>99</v>
      </c>
      <c r="D37" s="134">
        <v>432</v>
      </c>
      <c r="E37" s="143" t="s">
        <v>14</v>
      </c>
      <c r="F37" s="143">
        <v>4.04</v>
      </c>
      <c r="G37" s="140">
        <f t="shared" ref="G37:G40" si="2">TRUNC(D37*F37,2)</f>
        <v>1745.28</v>
      </c>
      <c r="H37" s="15"/>
    </row>
    <row r="38" spans="1:8" ht="29.25" x14ac:dyDescent="0.25">
      <c r="A38" s="20" t="s">
        <v>93</v>
      </c>
      <c r="B38" s="20">
        <v>72880</v>
      </c>
      <c r="C38" s="124" t="s">
        <v>100</v>
      </c>
      <c r="D38" s="134">
        <v>432</v>
      </c>
      <c r="E38" s="143" t="s">
        <v>14</v>
      </c>
      <c r="F38" s="143">
        <v>2.92</v>
      </c>
      <c r="G38" s="140">
        <f t="shared" si="2"/>
        <v>1261.44</v>
      </c>
      <c r="H38" s="15"/>
    </row>
    <row r="39" spans="1:8" ht="29.25" x14ac:dyDescent="0.25">
      <c r="A39" s="20" t="s">
        <v>94</v>
      </c>
      <c r="B39" s="20" t="s">
        <v>98</v>
      </c>
      <c r="C39" s="124" t="s">
        <v>101</v>
      </c>
      <c r="D39" s="134">
        <v>432</v>
      </c>
      <c r="E39" s="143" t="s">
        <v>14</v>
      </c>
      <c r="F39" s="143">
        <v>3.01</v>
      </c>
      <c r="G39" s="140">
        <f t="shared" si="2"/>
        <v>1300.32</v>
      </c>
      <c r="H39" s="15"/>
    </row>
    <row r="40" spans="1:8" ht="29.25" x14ac:dyDescent="0.25">
      <c r="A40" s="20" t="s">
        <v>95</v>
      </c>
      <c r="B40" s="20">
        <v>41722</v>
      </c>
      <c r="C40" s="124" t="s">
        <v>102</v>
      </c>
      <c r="D40" s="134">
        <v>432</v>
      </c>
      <c r="E40" s="143" t="s">
        <v>14</v>
      </c>
      <c r="F40" s="143">
        <v>4.66</v>
      </c>
      <c r="G40" s="140">
        <f t="shared" si="2"/>
        <v>2013.12</v>
      </c>
      <c r="H40" s="15"/>
    </row>
    <row r="41" spans="1:8" x14ac:dyDescent="0.25">
      <c r="A41" s="20"/>
      <c r="B41" s="20"/>
      <c r="C41" s="121" t="s">
        <v>172</v>
      </c>
      <c r="D41" s="136"/>
      <c r="E41" s="135"/>
      <c r="F41" s="135"/>
      <c r="G41" s="141">
        <f>SUM(G37:G40)</f>
        <v>6320.16</v>
      </c>
      <c r="H41" s="15"/>
    </row>
    <row r="42" spans="1:8" x14ac:dyDescent="0.25">
      <c r="A42" s="20"/>
      <c r="B42" s="20"/>
      <c r="C42" s="121" t="s">
        <v>103</v>
      </c>
      <c r="D42" s="136"/>
      <c r="E42" s="135"/>
      <c r="F42" s="135"/>
      <c r="G42" s="141">
        <f>G35+G41</f>
        <v>50950.559999999998</v>
      </c>
      <c r="H42" s="15"/>
    </row>
    <row r="43" spans="1:8" x14ac:dyDescent="0.25">
      <c r="A43" s="20"/>
      <c r="B43" s="20"/>
      <c r="C43" s="21"/>
      <c r="D43" s="136"/>
      <c r="E43" s="135"/>
      <c r="F43" s="135"/>
      <c r="G43" s="140"/>
      <c r="H43" s="15"/>
    </row>
    <row r="44" spans="1:8" x14ac:dyDescent="0.25">
      <c r="A44" s="24" t="s">
        <v>17</v>
      </c>
      <c r="B44" s="24"/>
      <c r="C44" s="25" t="s">
        <v>104</v>
      </c>
      <c r="D44" s="137">
        <v>1</v>
      </c>
      <c r="E44" s="138" t="s">
        <v>6</v>
      </c>
      <c r="F44" s="135"/>
      <c r="G44" s="141">
        <f>D44*G45</f>
        <v>12083.6</v>
      </c>
      <c r="H44" s="15"/>
    </row>
    <row r="45" spans="1:8" x14ac:dyDescent="0.25">
      <c r="A45" s="120" t="s">
        <v>18</v>
      </c>
      <c r="B45" s="120"/>
      <c r="C45" s="115" t="s">
        <v>105</v>
      </c>
      <c r="D45" s="137">
        <v>2</v>
      </c>
      <c r="E45" s="138" t="s">
        <v>6</v>
      </c>
      <c r="F45" s="135"/>
      <c r="G45" s="141">
        <f>D45*G50</f>
        <v>12083.6</v>
      </c>
      <c r="H45" s="144"/>
    </row>
    <row r="46" spans="1:8" x14ac:dyDescent="0.25">
      <c r="A46" s="26" t="s">
        <v>106</v>
      </c>
      <c r="B46" s="26" t="s">
        <v>110</v>
      </c>
      <c r="C46" s="77" t="s">
        <v>114</v>
      </c>
      <c r="D46" s="134">
        <v>4.6100000000000003</v>
      </c>
      <c r="E46" s="143" t="s">
        <v>10</v>
      </c>
      <c r="F46" s="143">
        <v>78.760000000000005</v>
      </c>
      <c r="G46" s="140">
        <f>TRUNC(D46*F46,2)</f>
        <v>363.08</v>
      </c>
      <c r="H46" s="144"/>
    </row>
    <row r="47" spans="1:8" ht="29.25" x14ac:dyDescent="0.25">
      <c r="A47" s="26" t="s">
        <v>107</v>
      </c>
      <c r="B47" s="26" t="s">
        <v>111</v>
      </c>
      <c r="C47" s="77" t="s">
        <v>116</v>
      </c>
      <c r="D47" s="134">
        <v>372.55</v>
      </c>
      <c r="E47" s="143" t="s">
        <v>178</v>
      </c>
      <c r="F47" s="143">
        <v>9.43</v>
      </c>
      <c r="G47" s="140">
        <f t="shared" ref="G47:G49" si="3">TRUNC(D47*F47,2)</f>
        <v>3513.14</v>
      </c>
      <c r="H47" s="144"/>
    </row>
    <row r="48" spans="1:8" ht="29.25" x14ac:dyDescent="0.25">
      <c r="A48" s="26" t="s">
        <v>108</v>
      </c>
      <c r="B48" s="26" t="s">
        <v>112</v>
      </c>
      <c r="C48" s="77" t="s">
        <v>117</v>
      </c>
      <c r="D48" s="134">
        <v>4.6100000000000003</v>
      </c>
      <c r="E48" s="143" t="s">
        <v>14</v>
      </c>
      <c r="F48" s="143">
        <v>409.93</v>
      </c>
      <c r="G48" s="140">
        <f t="shared" si="3"/>
        <v>1889.77</v>
      </c>
      <c r="H48" s="144"/>
    </row>
    <row r="49" spans="1:9" x14ac:dyDescent="0.25">
      <c r="A49" s="26" t="s">
        <v>109</v>
      </c>
      <c r="B49" s="26" t="s">
        <v>113</v>
      </c>
      <c r="C49" s="21" t="s">
        <v>118</v>
      </c>
      <c r="D49" s="134">
        <v>0.63</v>
      </c>
      <c r="E49" s="143" t="s">
        <v>14</v>
      </c>
      <c r="F49" s="143">
        <v>437.8</v>
      </c>
      <c r="G49" s="140">
        <f t="shared" si="3"/>
        <v>275.81</v>
      </c>
      <c r="H49" s="144"/>
      <c r="I49" s="17"/>
    </row>
    <row r="50" spans="1:9" x14ac:dyDescent="0.25">
      <c r="A50" s="20"/>
      <c r="B50" s="20"/>
      <c r="C50" s="23" t="s">
        <v>174</v>
      </c>
      <c r="D50" s="136"/>
      <c r="E50" s="135"/>
      <c r="F50" s="135"/>
      <c r="G50" s="141">
        <f>SUM(G46:G49)</f>
        <v>6041.8</v>
      </c>
      <c r="H50" s="15"/>
    </row>
    <row r="51" spans="1:9" x14ac:dyDescent="0.25">
      <c r="A51" s="20"/>
      <c r="B51" s="20"/>
      <c r="C51" s="23"/>
      <c r="D51" s="136"/>
      <c r="E51" s="135"/>
      <c r="F51" s="135"/>
      <c r="G51" s="141"/>
      <c r="H51" s="15"/>
    </row>
    <row r="52" spans="1:9" s="89" customFormat="1" x14ac:dyDescent="0.25">
      <c r="A52" s="24" t="s">
        <v>20</v>
      </c>
      <c r="B52" s="24"/>
      <c r="C52" s="116" t="s">
        <v>119</v>
      </c>
      <c r="D52" s="137">
        <v>1</v>
      </c>
      <c r="E52" s="138" t="s">
        <v>6</v>
      </c>
      <c r="F52" s="139"/>
      <c r="G52" s="141">
        <f>G53+G59</f>
        <v>23479.979999999996</v>
      </c>
      <c r="H52" s="145"/>
    </row>
    <row r="53" spans="1:9" x14ac:dyDescent="0.25">
      <c r="A53" s="24" t="s">
        <v>21</v>
      </c>
      <c r="B53" s="20"/>
      <c r="C53" s="116" t="s">
        <v>120</v>
      </c>
      <c r="D53" s="137">
        <v>4</v>
      </c>
      <c r="E53" s="138" t="s">
        <v>6</v>
      </c>
      <c r="F53" s="135"/>
      <c r="G53" s="141">
        <f>D53*G58</f>
        <v>10193.119999999999</v>
      </c>
      <c r="H53" s="15"/>
    </row>
    <row r="54" spans="1:9" ht="29.25" x14ac:dyDescent="0.25">
      <c r="A54" s="20" t="s">
        <v>121</v>
      </c>
      <c r="B54" s="20">
        <v>73722</v>
      </c>
      <c r="C54" s="124" t="s">
        <v>126</v>
      </c>
      <c r="D54" s="134">
        <v>5</v>
      </c>
      <c r="E54" s="143" t="s">
        <v>19</v>
      </c>
      <c r="F54" s="143">
        <v>55.53</v>
      </c>
      <c r="G54" s="140">
        <f t="shared" ref="G54:G57" si="4">TRUNC(D54*F54,2)</f>
        <v>277.64999999999998</v>
      </c>
      <c r="H54" s="15"/>
    </row>
    <row r="55" spans="1:9" ht="29.25" x14ac:dyDescent="0.25">
      <c r="A55" s="20" t="s">
        <v>122</v>
      </c>
      <c r="B55" s="20" t="s">
        <v>111</v>
      </c>
      <c r="C55" s="124" t="s">
        <v>116</v>
      </c>
      <c r="D55" s="134">
        <v>14.36</v>
      </c>
      <c r="E55" s="143" t="s">
        <v>178</v>
      </c>
      <c r="F55" s="143">
        <v>9.43</v>
      </c>
      <c r="G55" s="140">
        <f>TRUNC(D55*F55,2)</f>
        <v>135.41</v>
      </c>
      <c r="H55" s="144"/>
    </row>
    <row r="56" spans="1:9" ht="29.25" x14ac:dyDescent="0.25">
      <c r="A56" s="20" t="s">
        <v>123</v>
      </c>
      <c r="B56" s="20" t="s">
        <v>125</v>
      </c>
      <c r="C56" s="124" t="s">
        <v>127</v>
      </c>
      <c r="D56" s="134">
        <v>204.36</v>
      </c>
      <c r="E56" s="143" t="s">
        <v>178</v>
      </c>
      <c r="F56" s="143">
        <v>7.62</v>
      </c>
      <c r="G56" s="140">
        <f t="shared" si="4"/>
        <v>1557.22</v>
      </c>
      <c r="H56" s="144"/>
    </row>
    <row r="57" spans="1:9" ht="29.25" x14ac:dyDescent="0.25">
      <c r="A57" s="20" t="s">
        <v>124</v>
      </c>
      <c r="B57" s="20" t="s">
        <v>112</v>
      </c>
      <c r="C57" s="124" t="s">
        <v>117</v>
      </c>
      <c r="D57" s="134">
        <v>1.41</v>
      </c>
      <c r="E57" s="143" t="s">
        <v>14</v>
      </c>
      <c r="F57" s="143">
        <v>409.93</v>
      </c>
      <c r="G57" s="140">
        <f t="shared" si="4"/>
        <v>578</v>
      </c>
      <c r="H57" s="144"/>
    </row>
    <row r="58" spans="1:9" x14ac:dyDescent="0.25">
      <c r="A58" s="20"/>
      <c r="B58" s="20"/>
      <c r="C58" s="121" t="s">
        <v>172</v>
      </c>
      <c r="D58" s="136"/>
      <c r="E58" s="135"/>
      <c r="F58" s="135"/>
      <c r="G58" s="141">
        <f>SUM(G54:G57)</f>
        <v>2548.2799999999997</v>
      </c>
      <c r="H58" s="15"/>
    </row>
    <row r="59" spans="1:9" x14ac:dyDescent="0.25">
      <c r="A59" s="24" t="s">
        <v>22</v>
      </c>
      <c r="B59" s="24"/>
      <c r="C59" s="123" t="s">
        <v>128</v>
      </c>
      <c r="D59" s="137">
        <v>2</v>
      </c>
      <c r="E59" s="138" t="s">
        <v>6</v>
      </c>
      <c r="F59" s="135"/>
      <c r="G59" s="141">
        <f>D59*G65</f>
        <v>13286.859999999999</v>
      </c>
      <c r="H59" s="15"/>
    </row>
    <row r="60" spans="1:9" ht="43.5" x14ac:dyDescent="0.25">
      <c r="A60" s="20" t="s">
        <v>129</v>
      </c>
      <c r="B60" s="20">
        <v>84214</v>
      </c>
      <c r="C60" s="124" t="s">
        <v>135</v>
      </c>
      <c r="D60" s="134">
        <v>8.86</v>
      </c>
      <c r="E60" s="143" t="s">
        <v>10</v>
      </c>
      <c r="F60" s="143">
        <v>54.54</v>
      </c>
      <c r="G60" s="140">
        <f t="shared" ref="G60:G64" si="5">TRUNC(D60*F60,2)</f>
        <v>483.22</v>
      </c>
      <c r="H60" s="144"/>
    </row>
    <row r="61" spans="1:9" ht="29.25" x14ac:dyDescent="0.25">
      <c r="A61" s="20" t="s">
        <v>130</v>
      </c>
      <c r="B61" s="20" t="s">
        <v>111</v>
      </c>
      <c r="C61" s="124" t="s">
        <v>136</v>
      </c>
      <c r="D61" s="134">
        <v>104.45</v>
      </c>
      <c r="E61" s="143" t="s">
        <v>178</v>
      </c>
      <c r="F61" s="143">
        <v>9.43</v>
      </c>
      <c r="G61" s="140">
        <f t="shared" si="5"/>
        <v>984.96</v>
      </c>
      <c r="H61" s="144"/>
    </row>
    <row r="62" spans="1:9" ht="29.25" x14ac:dyDescent="0.25">
      <c r="A62" s="20" t="s">
        <v>131</v>
      </c>
      <c r="B62" s="20" t="s">
        <v>112</v>
      </c>
      <c r="C62" s="124" t="s">
        <v>117</v>
      </c>
      <c r="D62" s="134">
        <v>1.92</v>
      </c>
      <c r="E62" s="143" t="s">
        <v>14</v>
      </c>
      <c r="F62" s="143">
        <v>409.93</v>
      </c>
      <c r="G62" s="140">
        <f t="shared" si="5"/>
        <v>787.06</v>
      </c>
      <c r="H62" s="15"/>
    </row>
    <row r="63" spans="1:9" ht="57.75" x14ac:dyDescent="0.25">
      <c r="A63" s="20" t="s">
        <v>132</v>
      </c>
      <c r="B63" s="20">
        <v>73685</v>
      </c>
      <c r="C63" s="124" t="s">
        <v>137</v>
      </c>
      <c r="D63" s="134">
        <v>120</v>
      </c>
      <c r="E63" s="143" t="s">
        <v>14</v>
      </c>
      <c r="F63" s="143">
        <v>33.619999999999997</v>
      </c>
      <c r="G63" s="140">
        <f t="shared" si="5"/>
        <v>4034.4</v>
      </c>
      <c r="H63" s="15"/>
    </row>
    <row r="64" spans="1:9" x14ac:dyDescent="0.25">
      <c r="A64" s="20" t="s">
        <v>133</v>
      </c>
      <c r="B64" s="20">
        <v>84154</v>
      </c>
      <c r="C64" s="125" t="s">
        <v>138</v>
      </c>
      <c r="D64" s="134">
        <v>2.59</v>
      </c>
      <c r="E64" s="143" t="s">
        <v>184</v>
      </c>
      <c r="F64" s="143">
        <v>136.6</v>
      </c>
      <c r="G64" s="140">
        <f t="shared" si="5"/>
        <v>353.79</v>
      </c>
      <c r="H64" s="144"/>
    </row>
    <row r="65" spans="1:8" x14ac:dyDescent="0.25">
      <c r="A65" s="20"/>
      <c r="B65" s="20"/>
      <c r="C65" s="121" t="s">
        <v>172</v>
      </c>
      <c r="D65" s="136"/>
      <c r="E65" s="135"/>
      <c r="F65" s="135"/>
      <c r="G65" s="141">
        <f>SUM(G60:G64)</f>
        <v>6643.4299999999994</v>
      </c>
      <c r="H65" s="15"/>
    </row>
    <row r="66" spans="1:8" x14ac:dyDescent="0.25">
      <c r="A66" s="20"/>
      <c r="B66" s="20"/>
      <c r="C66" s="121" t="s">
        <v>139</v>
      </c>
      <c r="D66" s="136"/>
      <c r="E66" s="135"/>
      <c r="F66" s="135"/>
      <c r="G66" s="141">
        <f>G58+G65</f>
        <v>9191.7099999999991</v>
      </c>
      <c r="H66" s="15"/>
    </row>
    <row r="67" spans="1:8" x14ac:dyDescent="0.25">
      <c r="A67" s="20"/>
      <c r="B67" s="20"/>
      <c r="C67" s="126"/>
      <c r="D67" s="136"/>
      <c r="E67" s="135"/>
      <c r="F67" s="135"/>
      <c r="G67" s="141"/>
      <c r="H67" s="15"/>
    </row>
    <row r="68" spans="1:8" x14ac:dyDescent="0.25">
      <c r="A68" s="24" t="s">
        <v>23</v>
      </c>
      <c r="B68" s="24"/>
      <c r="C68" s="123" t="s">
        <v>140</v>
      </c>
      <c r="D68" s="137">
        <v>1</v>
      </c>
      <c r="E68" s="138" t="s">
        <v>6</v>
      </c>
      <c r="F68" s="135"/>
      <c r="G68" s="141">
        <f>G69+G76+G81+G86+G91</f>
        <v>40709.670000000006</v>
      </c>
      <c r="H68" s="15"/>
    </row>
    <row r="69" spans="1:8" x14ac:dyDescent="0.25">
      <c r="A69" s="24" t="s">
        <v>24</v>
      </c>
      <c r="B69" s="24"/>
      <c r="C69" s="123" t="s">
        <v>141</v>
      </c>
      <c r="D69" s="137">
        <v>3</v>
      </c>
      <c r="E69" s="138" t="s">
        <v>6</v>
      </c>
      <c r="F69" s="135"/>
      <c r="G69" s="141">
        <f>D69*G75</f>
        <v>15880.829999999998</v>
      </c>
      <c r="H69" s="15"/>
    </row>
    <row r="70" spans="1:8" ht="57.75" x14ac:dyDescent="0.25">
      <c r="A70" s="20" t="s">
        <v>29</v>
      </c>
      <c r="B70" s="20">
        <v>84224</v>
      </c>
      <c r="C70" s="124" t="s">
        <v>142</v>
      </c>
      <c r="D70" s="134">
        <v>22.18</v>
      </c>
      <c r="E70" s="143" t="s">
        <v>10</v>
      </c>
      <c r="F70" s="143">
        <v>37.33</v>
      </c>
      <c r="G70" s="140">
        <f t="shared" ref="G70:G74" si="6">TRUNC(D70*F70,2)</f>
        <v>827.97</v>
      </c>
      <c r="H70" s="144"/>
    </row>
    <row r="71" spans="1:8" ht="29.25" x14ac:dyDescent="0.25">
      <c r="A71" s="20" t="s">
        <v>30</v>
      </c>
      <c r="B71" s="20" t="s">
        <v>111</v>
      </c>
      <c r="C71" s="124" t="s">
        <v>116</v>
      </c>
      <c r="D71" s="134">
        <v>196.64</v>
      </c>
      <c r="E71" s="143" t="s">
        <v>178</v>
      </c>
      <c r="F71" s="143">
        <v>9.43</v>
      </c>
      <c r="G71" s="140">
        <f t="shared" si="6"/>
        <v>1854.31</v>
      </c>
      <c r="H71" s="144"/>
    </row>
    <row r="72" spans="1:8" ht="29.25" x14ac:dyDescent="0.25">
      <c r="A72" s="20" t="s">
        <v>31</v>
      </c>
      <c r="B72" s="20" t="s">
        <v>125</v>
      </c>
      <c r="C72" s="124" t="s">
        <v>143</v>
      </c>
      <c r="D72" s="134">
        <v>157.82</v>
      </c>
      <c r="E72" s="143" t="s">
        <v>178</v>
      </c>
      <c r="F72" s="143">
        <v>7.62</v>
      </c>
      <c r="G72" s="140">
        <f t="shared" si="6"/>
        <v>1202.58</v>
      </c>
      <c r="H72" s="144"/>
    </row>
    <row r="73" spans="1:8" ht="29.25" x14ac:dyDescent="0.25">
      <c r="A73" s="20" t="s">
        <v>32</v>
      </c>
      <c r="B73" s="20" t="s">
        <v>112</v>
      </c>
      <c r="C73" s="124" t="s">
        <v>117</v>
      </c>
      <c r="D73" s="134">
        <v>1.34</v>
      </c>
      <c r="E73" s="143" t="s">
        <v>14</v>
      </c>
      <c r="F73" s="143">
        <v>409.93</v>
      </c>
      <c r="G73" s="140">
        <f t="shared" si="6"/>
        <v>549.29999999999995</v>
      </c>
      <c r="H73" s="144"/>
    </row>
    <row r="74" spans="1:8" ht="43.5" x14ac:dyDescent="0.25">
      <c r="A74" s="20" t="s">
        <v>50</v>
      </c>
      <c r="B74" s="20">
        <v>89272</v>
      </c>
      <c r="C74" s="124" t="s">
        <v>144</v>
      </c>
      <c r="D74" s="134">
        <v>5</v>
      </c>
      <c r="E74" s="143" t="s">
        <v>179</v>
      </c>
      <c r="F74" s="143">
        <v>171.89</v>
      </c>
      <c r="G74" s="140">
        <f t="shared" si="6"/>
        <v>859.45</v>
      </c>
      <c r="H74" s="15"/>
    </row>
    <row r="75" spans="1:8" x14ac:dyDescent="0.25">
      <c r="A75" s="20"/>
      <c r="B75" s="20"/>
      <c r="C75" s="121" t="s">
        <v>172</v>
      </c>
      <c r="D75" s="136"/>
      <c r="E75" s="135"/>
      <c r="F75" s="135"/>
      <c r="G75" s="141">
        <f>SUM(G70:G74)</f>
        <v>5293.61</v>
      </c>
      <c r="H75" s="15"/>
    </row>
    <row r="76" spans="1:8" x14ac:dyDescent="0.25">
      <c r="A76" s="24" t="s">
        <v>145</v>
      </c>
      <c r="B76" s="24"/>
      <c r="C76" s="123" t="s">
        <v>146</v>
      </c>
      <c r="D76" s="137">
        <v>2</v>
      </c>
      <c r="E76" s="138" t="s">
        <v>6</v>
      </c>
      <c r="F76" s="135"/>
      <c r="G76" s="141">
        <f>D76*G80</f>
        <v>694.3599999999999</v>
      </c>
      <c r="H76" s="15"/>
    </row>
    <row r="77" spans="1:8" ht="43.5" x14ac:dyDescent="0.25">
      <c r="A77" s="20" t="s">
        <v>147</v>
      </c>
      <c r="B77" s="20">
        <v>84214</v>
      </c>
      <c r="C77" s="124" t="s">
        <v>135</v>
      </c>
      <c r="D77" s="134">
        <v>1.65</v>
      </c>
      <c r="E77" s="143" t="s">
        <v>10</v>
      </c>
      <c r="F77" s="143">
        <v>54.54</v>
      </c>
      <c r="G77" s="140">
        <f t="shared" ref="G77:G79" si="7">TRUNC(D77*F77,2)</f>
        <v>89.99</v>
      </c>
      <c r="H77" s="15"/>
    </row>
    <row r="78" spans="1:8" ht="43.5" x14ac:dyDescent="0.25">
      <c r="A78" s="20" t="s">
        <v>148</v>
      </c>
      <c r="B78" s="20" t="s">
        <v>111</v>
      </c>
      <c r="C78" s="124" t="s">
        <v>150</v>
      </c>
      <c r="D78" s="134">
        <v>19.45</v>
      </c>
      <c r="E78" s="143" t="s">
        <v>178</v>
      </c>
      <c r="F78" s="143">
        <v>9.43</v>
      </c>
      <c r="G78" s="140">
        <f t="shared" si="7"/>
        <v>183.41</v>
      </c>
      <c r="H78" s="144"/>
    </row>
    <row r="79" spans="1:8" ht="29.25" x14ac:dyDescent="0.25">
      <c r="A79" s="20" t="s">
        <v>149</v>
      </c>
      <c r="B79" s="20" t="s">
        <v>112</v>
      </c>
      <c r="C79" s="124" t="s">
        <v>117</v>
      </c>
      <c r="D79" s="134">
        <v>0.18</v>
      </c>
      <c r="E79" s="143" t="s">
        <v>14</v>
      </c>
      <c r="F79" s="143">
        <v>409.93</v>
      </c>
      <c r="G79" s="140">
        <f t="shared" si="7"/>
        <v>73.78</v>
      </c>
      <c r="H79" s="144"/>
    </row>
    <row r="80" spans="1:8" x14ac:dyDescent="0.25">
      <c r="A80" s="20"/>
      <c r="B80" s="20"/>
      <c r="C80" s="121" t="s">
        <v>172</v>
      </c>
      <c r="D80" s="136"/>
      <c r="E80" s="135"/>
      <c r="F80" s="135"/>
      <c r="G80" s="141">
        <f>SUM(G77:G79)</f>
        <v>347.17999999999995</v>
      </c>
      <c r="H80" s="15"/>
    </row>
    <row r="81" spans="1:8" x14ac:dyDescent="0.25">
      <c r="A81" s="24" t="s">
        <v>151</v>
      </c>
      <c r="B81" s="20"/>
      <c r="C81" s="123" t="s">
        <v>152</v>
      </c>
      <c r="D81" s="137">
        <v>1</v>
      </c>
      <c r="E81" s="138" t="s">
        <v>6</v>
      </c>
      <c r="F81" s="135"/>
      <c r="G81" s="141">
        <f>D81*G85</f>
        <v>12927.88</v>
      </c>
      <c r="H81" s="15"/>
    </row>
    <row r="82" spans="1:8" ht="43.5" x14ac:dyDescent="0.25">
      <c r="A82" s="20" t="s">
        <v>153</v>
      </c>
      <c r="B82" s="20">
        <v>84214</v>
      </c>
      <c r="C82" s="124" t="s">
        <v>134</v>
      </c>
      <c r="D82" s="134">
        <v>36</v>
      </c>
      <c r="E82" s="143" t="s">
        <v>10</v>
      </c>
      <c r="F82" s="143">
        <v>54.54</v>
      </c>
      <c r="G82" s="140">
        <f t="shared" ref="G82:G84" si="8">TRUNC(D82*F82,2)</f>
        <v>1963.44</v>
      </c>
      <c r="H82" s="15"/>
    </row>
    <row r="83" spans="1:8" ht="29.25" x14ac:dyDescent="0.25">
      <c r="A83" s="20" t="s">
        <v>154</v>
      </c>
      <c r="B83" s="20" t="s">
        <v>111</v>
      </c>
      <c r="C83" s="124" t="s">
        <v>115</v>
      </c>
      <c r="D83" s="134">
        <v>849.73</v>
      </c>
      <c r="E83" s="143" t="s">
        <v>178</v>
      </c>
      <c r="F83" s="143">
        <v>9.43</v>
      </c>
      <c r="G83" s="140">
        <f t="shared" si="8"/>
        <v>8012.95</v>
      </c>
      <c r="H83" s="144"/>
    </row>
    <row r="84" spans="1:8" ht="29.25" x14ac:dyDescent="0.25">
      <c r="A84" s="20" t="s">
        <v>155</v>
      </c>
      <c r="B84" s="20" t="s">
        <v>112</v>
      </c>
      <c r="C84" s="124" t="s">
        <v>117</v>
      </c>
      <c r="D84" s="134">
        <v>7.2</v>
      </c>
      <c r="E84" s="143" t="s">
        <v>14</v>
      </c>
      <c r="F84" s="143">
        <v>409.93</v>
      </c>
      <c r="G84" s="140">
        <f t="shared" si="8"/>
        <v>2951.49</v>
      </c>
      <c r="H84" s="15"/>
    </row>
    <row r="85" spans="1:8" x14ac:dyDescent="0.25">
      <c r="A85" s="20"/>
      <c r="B85" s="20"/>
      <c r="C85" s="121" t="s">
        <v>172</v>
      </c>
      <c r="D85" s="136"/>
      <c r="E85" s="135"/>
      <c r="F85" s="135"/>
      <c r="G85" s="141">
        <f>SUM(G82:G84)</f>
        <v>12927.88</v>
      </c>
      <c r="H85" s="15"/>
    </row>
    <row r="86" spans="1:8" x14ac:dyDescent="0.25">
      <c r="A86" s="24" t="s">
        <v>156</v>
      </c>
      <c r="B86" s="20"/>
      <c r="C86" s="123" t="s">
        <v>157</v>
      </c>
      <c r="D86" s="137">
        <v>2</v>
      </c>
      <c r="E86" s="138" t="s">
        <v>6</v>
      </c>
      <c r="F86" s="135"/>
      <c r="G86" s="141">
        <f>D86*G90</f>
        <v>8887.48</v>
      </c>
      <c r="H86" s="15"/>
    </row>
    <row r="87" spans="1:8" ht="43.5" x14ac:dyDescent="0.25">
      <c r="A87" s="20" t="s">
        <v>158</v>
      </c>
      <c r="B87" s="20">
        <v>84214</v>
      </c>
      <c r="C87" s="124" t="s">
        <v>135</v>
      </c>
      <c r="D87" s="134">
        <v>24.5</v>
      </c>
      <c r="E87" s="143" t="s">
        <v>10</v>
      </c>
      <c r="F87" s="143">
        <v>54.54</v>
      </c>
      <c r="G87" s="140">
        <f t="shared" ref="G87:G89" si="9">TRUNC(D87*F87,2)</f>
        <v>1336.23</v>
      </c>
      <c r="H87" s="15"/>
    </row>
    <row r="88" spans="1:8" ht="29.25" x14ac:dyDescent="0.25">
      <c r="A88" s="20" t="s">
        <v>159</v>
      </c>
      <c r="B88" s="20" t="s">
        <v>111</v>
      </c>
      <c r="C88" s="124" t="s">
        <v>116</v>
      </c>
      <c r="D88" s="134">
        <v>150</v>
      </c>
      <c r="E88" s="143" t="s">
        <v>178</v>
      </c>
      <c r="F88" s="143">
        <v>9.43</v>
      </c>
      <c r="G88" s="140">
        <f t="shared" si="9"/>
        <v>1414.5</v>
      </c>
      <c r="H88" s="15"/>
    </row>
    <row r="89" spans="1:8" ht="29.25" x14ac:dyDescent="0.25">
      <c r="A89" s="20" t="s">
        <v>160</v>
      </c>
      <c r="B89" s="20" t="s">
        <v>112</v>
      </c>
      <c r="C89" s="124" t="s">
        <v>117</v>
      </c>
      <c r="D89" s="134">
        <v>4.13</v>
      </c>
      <c r="E89" s="143" t="s">
        <v>14</v>
      </c>
      <c r="F89" s="143">
        <v>409.93</v>
      </c>
      <c r="G89" s="140">
        <f t="shared" si="9"/>
        <v>1693.01</v>
      </c>
      <c r="H89" s="144"/>
    </row>
    <row r="90" spans="1:8" x14ac:dyDescent="0.25">
      <c r="A90" s="20"/>
      <c r="B90" s="20"/>
      <c r="C90" s="121" t="s">
        <v>172</v>
      </c>
      <c r="D90" s="136"/>
      <c r="E90" s="135"/>
      <c r="F90" s="135"/>
      <c r="G90" s="141">
        <f>SUM(G87:G89)</f>
        <v>4443.74</v>
      </c>
      <c r="H90" s="15"/>
    </row>
    <row r="91" spans="1:8" x14ac:dyDescent="0.25">
      <c r="A91" s="24" t="s">
        <v>161</v>
      </c>
      <c r="B91" s="20"/>
      <c r="C91" s="123" t="s">
        <v>162</v>
      </c>
      <c r="D91" s="137">
        <v>24</v>
      </c>
      <c r="E91" s="138" t="s">
        <v>6</v>
      </c>
      <c r="F91" s="135"/>
      <c r="G91" s="141">
        <f>D91*G95</f>
        <v>2319.12</v>
      </c>
      <c r="H91" s="15"/>
    </row>
    <row r="92" spans="1:8" ht="57.75" x14ac:dyDescent="0.25">
      <c r="A92" s="20" t="s">
        <v>163</v>
      </c>
      <c r="B92" s="20">
        <v>84217</v>
      </c>
      <c r="C92" s="124" t="s">
        <v>166</v>
      </c>
      <c r="D92" s="134">
        <v>0.4</v>
      </c>
      <c r="E92" s="143" t="s">
        <v>10</v>
      </c>
      <c r="F92" s="143">
        <v>58.21</v>
      </c>
      <c r="G92" s="140">
        <f t="shared" ref="G92:G94" si="10">TRUNC(D92*F92,2)</f>
        <v>23.28</v>
      </c>
      <c r="H92" s="15"/>
    </row>
    <row r="93" spans="1:8" ht="29.25" x14ac:dyDescent="0.25">
      <c r="A93" s="20" t="s">
        <v>164</v>
      </c>
      <c r="B93" s="20" t="s">
        <v>111</v>
      </c>
      <c r="C93" s="124" t="s">
        <v>116</v>
      </c>
      <c r="D93" s="134">
        <v>6.91</v>
      </c>
      <c r="E93" s="143" t="s">
        <v>178</v>
      </c>
      <c r="F93" s="143">
        <v>9.43</v>
      </c>
      <c r="G93" s="140">
        <f t="shared" si="10"/>
        <v>65.16</v>
      </c>
      <c r="H93" s="144"/>
    </row>
    <row r="94" spans="1:8" x14ac:dyDescent="0.25">
      <c r="A94" s="20" t="s">
        <v>165</v>
      </c>
      <c r="B94" s="20" t="s">
        <v>112</v>
      </c>
      <c r="C94" s="125" t="s">
        <v>117</v>
      </c>
      <c r="D94" s="134">
        <v>0.02</v>
      </c>
      <c r="E94" s="143" t="s">
        <v>14</v>
      </c>
      <c r="F94" s="143">
        <v>409.93</v>
      </c>
      <c r="G94" s="140">
        <f t="shared" si="10"/>
        <v>8.19</v>
      </c>
      <c r="H94" s="15"/>
    </row>
    <row r="95" spans="1:8" x14ac:dyDescent="0.25">
      <c r="A95" s="20"/>
      <c r="B95" s="20"/>
      <c r="C95" s="121" t="s">
        <v>172</v>
      </c>
      <c r="D95" s="136"/>
      <c r="E95" s="135"/>
      <c r="F95" s="135"/>
      <c r="G95" s="141">
        <f>SUM(G92:G94)</f>
        <v>96.63</v>
      </c>
      <c r="H95" s="15"/>
    </row>
    <row r="96" spans="1:8" x14ac:dyDescent="0.25">
      <c r="A96" s="20"/>
      <c r="B96" s="20"/>
      <c r="C96" s="121" t="s">
        <v>167</v>
      </c>
      <c r="D96" s="136"/>
      <c r="E96" s="135"/>
      <c r="F96" s="135"/>
      <c r="G96" s="142">
        <f>G75+G80+G85+G90+G95</f>
        <v>23109.039999999997</v>
      </c>
    </row>
    <row r="97" spans="1:8" x14ac:dyDescent="0.25">
      <c r="A97" s="20"/>
      <c r="B97" s="20"/>
      <c r="C97" s="126"/>
      <c r="D97" s="136"/>
      <c r="E97" s="135"/>
      <c r="F97" s="135"/>
      <c r="G97" s="142"/>
    </row>
    <row r="98" spans="1:8" x14ac:dyDescent="0.25">
      <c r="A98" s="24" t="s">
        <v>25</v>
      </c>
      <c r="B98" s="24"/>
      <c r="C98" s="123" t="s">
        <v>168</v>
      </c>
      <c r="D98" s="137">
        <v>1</v>
      </c>
      <c r="E98" s="138" t="s">
        <v>6</v>
      </c>
      <c r="F98" s="135"/>
      <c r="G98" s="142">
        <f>D98*G102</f>
        <v>2519.5</v>
      </c>
    </row>
    <row r="99" spans="1:8" x14ac:dyDescent="0.25">
      <c r="A99" s="20" t="s">
        <v>26</v>
      </c>
      <c r="B99" s="20">
        <v>72897</v>
      </c>
      <c r="C99" s="125" t="s">
        <v>169</v>
      </c>
      <c r="D99" s="134">
        <v>50</v>
      </c>
      <c r="E99" s="143" t="s">
        <v>14</v>
      </c>
      <c r="F99" s="143">
        <v>24.11</v>
      </c>
      <c r="G99" s="140">
        <f t="shared" ref="G99:G101" si="11">TRUNC(D99*F99,2)</f>
        <v>1205.5</v>
      </c>
    </row>
    <row r="100" spans="1:8" ht="29.25" x14ac:dyDescent="0.25">
      <c r="A100" s="20" t="s">
        <v>27</v>
      </c>
      <c r="B100" s="20">
        <v>83444</v>
      </c>
      <c r="C100" s="119" t="s">
        <v>170</v>
      </c>
      <c r="D100" s="134">
        <v>500</v>
      </c>
      <c r="E100" s="143" t="s">
        <v>180</v>
      </c>
      <c r="F100" s="143">
        <v>0.99</v>
      </c>
      <c r="G100" s="140">
        <f t="shared" si="11"/>
        <v>495</v>
      </c>
    </row>
    <row r="101" spans="1:8" x14ac:dyDescent="0.25">
      <c r="A101" s="20" t="s">
        <v>28</v>
      </c>
      <c r="B101" s="20">
        <v>9537</v>
      </c>
      <c r="C101" s="118" t="s">
        <v>171</v>
      </c>
      <c r="D101" s="134">
        <v>300</v>
      </c>
      <c r="E101" s="143" t="s">
        <v>10</v>
      </c>
      <c r="F101" s="143">
        <v>2.73</v>
      </c>
      <c r="G101" s="140">
        <f t="shared" si="11"/>
        <v>819</v>
      </c>
    </row>
    <row r="102" spans="1:8" x14ac:dyDescent="0.25">
      <c r="A102" s="20"/>
      <c r="B102" s="20"/>
      <c r="C102" s="23" t="s">
        <v>175</v>
      </c>
      <c r="D102" s="136"/>
      <c r="E102" s="135"/>
      <c r="F102" s="135"/>
      <c r="G102" s="142">
        <f>SUM(G99:G101)</f>
        <v>2519.5</v>
      </c>
    </row>
    <row r="103" spans="1:8" x14ac:dyDescent="0.25">
      <c r="A103" s="20"/>
      <c r="B103" s="20"/>
      <c r="C103" s="117"/>
      <c r="D103" s="20"/>
      <c r="E103" s="22"/>
      <c r="F103" s="22"/>
      <c r="G103" s="90"/>
    </row>
    <row r="104" spans="1:8" ht="15.75" thickBot="1" x14ac:dyDescent="0.3">
      <c r="A104" s="71"/>
      <c r="B104" s="71"/>
      <c r="C104" s="19"/>
      <c r="D104" s="71"/>
      <c r="E104" s="72"/>
      <c r="F104" s="72"/>
      <c r="G104" s="91"/>
    </row>
    <row r="105" spans="1:8" ht="15.75" thickBot="1" x14ac:dyDescent="0.3">
      <c r="A105" s="27"/>
      <c r="B105" s="28"/>
      <c r="C105" s="29" t="s">
        <v>51</v>
      </c>
      <c r="D105" s="28"/>
      <c r="E105" s="30"/>
      <c r="F105" s="30"/>
      <c r="G105" s="146">
        <f>G19+G28+G44+G52+G68+G98</f>
        <v>137413.21</v>
      </c>
      <c r="H105" s="105"/>
    </row>
    <row r="106" spans="1:8" ht="15.75" thickBot="1" x14ac:dyDescent="0.3">
      <c r="A106" s="58"/>
      <c r="B106" s="58"/>
      <c r="C106" s="127"/>
      <c r="D106" s="58"/>
      <c r="E106" s="58"/>
      <c r="F106" s="58"/>
      <c r="G106" s="65"/>
    </row>
    <row r="107" spans="1:8" ht="15" customHeight="1" thickBot="1" x14ac:dyDescent="0.3">
      <c r="A107" s="222" t="s">
        <v>181</v>
      </c>
      <c r="B107" s="223"/>
      <c r="C107" s="223"/>
      <c r="D107" s="223"/>
      <c r="E107" s="223"/>
      <c r="F107" s="223"/>
      <c r="G107" s="224"/>
      <c r="H107" s="105"/>
    </row>
    <row r="108" spans="1:8" ht="15.75" thickBot="1" x14ac:dyDescent="0.3">
      <c r="A108" s="58"/>
      <c r="B108" s="58"/>
      <c r="C108" s="58"/>
      <c r="D108" s="58"/>
      <c r="E108" s="58"/>
      <c r="F108" s="58"/>
      <c r="G108" s="58"/>
    </row>
    <row r="109" spans="1:8" ht="15.75" x14ac:dyDescent="0.25">
      <c r="A109" s="75" t="s">
        <v>182</v>
      </c>
      <c r="B109" s="78"/>
      <c r="C109" s="78"/>
      <c r="D109" s="78"/>
      <c r="E109" s="79"/>
      <c r="F109" s="78"/>
      <c r="G109" s="147"/>
    </row>
    <row r="110" spans="1:8" ht="15.75" x14ac:dyDescent="0.25">
      <c r="A110" s="57"/>
      <c r="B110" s="35"/>
      <c r="C110" s="35"/>
      <c r="D110" s="35"/>
      <c r="E110" s="35"/>
      <c r="F110" s="35"/>
      <c r="G110" s="73"/>
    </row>
    <row r="111" spans="1:8" ht="15.75" x14ac:dyDescent="0.25">
      <c r="A111" s="57"/>
      <c r="B111" s="58"/>
      <c r="C111" s="58"/>
      <c r="D111" s="58"/>
      <c r="E111" s="58"/>
      <c r="F111" s="58"/>
      <c r="G111" s="148"/>
    </row>
    <row r="112" spans="1:8" ht="15.75" x14ac:dyDescent="0.25">
      <c r="A112" s="57"/>
      <c r="B112" s="58"/>
      <c r="C112" s="58"/>
      <c r="D112" s="58"/>
      <c r="E112" s="58"/>
      <c r="F112" s="58"/>
      <c r="G112" s="148"/>
    </row>
    <row r="113" spans="1:8" x14ac:dyDescent="0.25">
      <c r="A113" s="61"/>
      <c r="B113" s="58"/>
      <c r="C113" s="58"/>
      <c r="D113" s="58"/>
      <c r="E113" s="65"/>
      <c r="F113" s="58"/>
      <c r="G113" s="149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150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150"/>
    </row>
    <row r="116" spans="1:8" ht="15" customHeight="1" x14ac:dyDescent="0.25">
      <c r="A116" s="61"/>
      <c r="B116" s="58"/>
      <c r="C116" s="96" t="s">
        <v>46</v>
      </c>
      <c r="D116" s="58"/>
      <c r="E116" s="66"/>
      <c r="F116" s="67"/>
      <c r="G116" s="150"/>
    </row>
    <row r="117" spans="1:8" ht="15" customHeight="1" x14ac:dyDescent="0.25">
      <c r="A117" s="61"/>
      <c r="B117" s="58"/>
      <c r="C117" s="96" t="s">
        <v>45</v>
      </c>
      <c r="D117" s="58"/>
      <c r="E117" s="67"/>
      <c r="F117" s="67"/>
      <c r="G117" s="150"/>
    </row>
    <row r="118" spans="1:8" ht="15" customHeight="1" thickBot="1" x14ac:dyDescent="0.3">
      <c r="A118" s="63"/>
      <c r="B118" s="64"/>
      <c r="C118" s="154" t="s">
        <v>47</v>
      </c>
      <c r="D118" s="155"/>
      <c r="E118" s="155"/>
      <c r="F118" s="155"/>
      <c r="G118" s="156"/>
      <c r="H118" s="94"/>
    </row>
    <row r="119" spans="1:8" ht="15" customHeight="1" x14ac:dyDescent="0.25"/>
    <row r="121" spans="1:8" x14ac:dyDescent="0.25">
      <c r="A121" s="93"/>
    </row>
    <row r="122" spans="1:8" x14ac:dyDescent="0.25">
      <c r="A122" s="93"/>
    </row>
    <row r="123" spans="1:8" x14ac:dyDescent="0.25">
      <c r="A123" s="93"/>
    </row>
    <row r="124" spans="1:8" x14ac:dyDescent="0.25">
      <c r="A124" s="93"/>
    </row>
    <row r="125" spans="1:8" x14ac:dyDescent="0.25">
      <c r="A125" s="93"/>
    </row>
  </sheetData>
  <mergeCells count="8">
    <mergeCell ref="A12:G12"/>
    <mergeCell ref="A107:G107"/>
    <mergeCell ref="A1:G1"/>
    <mergeCell ref="A2:G2"/>
    <mergeCell ref="A3:G3"/>
    <mergeCell ref="A4:G4"/>
    <mergeCell ref="A5:G5"/>
    <mergeCell ref="A6:G6"/>
  </mergeCells>
  <pageMargins left="0.51181102362204722" right="0.51181102362204722" top="0.78740157480314965" bottom="0.78740157480314965" header="0.31496062992125984" footer="0.31496062992125984"/>
  <pageSetup paperSize="9" scale="5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workbookViewId="0">
      <selection activeCell="D21" sqref="D21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18.75" x14ac:dyDescent="0.25">
      <c r="A2" s="243" t="s">
        <v>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8.75" x14ac:dyDescent="0.25">
      <c r="A3" s="243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8.75" x14ac:dyDescent="0.25">
      <c r="A4" s="243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8.75" x14ac:dyDescent="0.25">
      <c r="A5" s="243" t="s">
        <v>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5"/>
    </row>
    <row r="6" spans="1:12" ht="19.5" thickBot="1" x14ac:dyDescent="0.3">
      <c r="A6" s="237" t="str">
        <f>'PLANILHA desc.'!A6:G6</f>
        <v>E-mail: belter@belterconstrucoes.com.br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9"/>
    </row>
    <row r="7" spans="1:12" ht="6" customHeight="1" thickTop="1" x14ac:dyDescent="0.25">
      <c r="A7" s="80"/>
      <c r="B7" s="80"/>
      <c r="C7" s="80"/>
      <c r="D7" s="80"/>
      <c r="E7" s="80"/>
      <c r="F7" s="80"/>
      <c r="G7" s="80"/>
      <c r="H7" s="80"/>
      <c r="I7" s="114"/>
      <c r="J7" s="114"/>
    </row>
    <row r="8" spans="1:12" x14ac:dyDescent="0.25">
      <c r="A8" s="157" t="s">
        <v>55</v>
      </c>
      <c r="B8" s="62"/>
      <c r="C8" s="58"/>
      <c r="D8" s="11"/>
      <c r="E8" s="18" t="s">
        <v>54</v>
      </c>
      <c r="F8" s="11"/>
      <c r="G8" s="11"/>
      <c r="H8" s="11"/>
      <c r="I8" s="11"/>
      <c r="J8" s="11"/>
    </row>
    <row r="9" spans="1:12" s="15" customFormat="1" ht="15" customHeight="1" x14ac:dyDescent="0.25">
      <c r="A9" s="157" t="s">
        <v>56</v>
      </c>
      <c r="B9" s="62"/>
      <c r="C9" s="81"/>
      <c r="D9" s="33"/>
      <c r="E9" s="18" t="s">
        <v>49</v>
      </c>
      <c r="F9" s="33"/>
      <c r="G9" s="33"/>
      <c r="H9" s="33"/>
      <c r="I9" s="33"/>
      <c r="J9" s="33"/>
    </row>
    <row r="10" spans="1:12" s="15" customFormat="1" ht="15" customHeight="1" x14ac:dyDescent="0.25">
      <c r="A10" s="157" t="s">
        <v>185</v>
      </c>
      <c r="B10" s="34"/>
      <c r="C10" s="34"/>
      <c r="D10" s="34"/>
      <c r="F10" s="34"/>
      <c r="G10" s="34"/>
      <c r="H10" s="34"/>
      <c r="I10" s="34"/>
      <c r="J10" s="34"/>
    </row>
    <row r="11" spans="1:12" s="15" customFormat="1" x14ac:dyDescent="0.25">
      <c r="A11" s="6" t="s">
        <v>57</v>
      </c>
      <c r="B11" s="34"/>
      <c r="C11" s="34"/>
      <c r="D11" s="34"/>
      <c r="E11" s="7" t="s">
        <v>53</v>
      </c>
      <c r="F11" s="34"/>
      <c r="G11" s="34"/>
      <c r="H11" s="34"/>
      <c r="I11" s="34"/>
      <c r="J11" s="34"/>
    </row>
    <row r="12" spans="1:12" s="15" customFormat="1" x14ac:dyDescent="0.25">
      <c r="A12" s="4" t="s">
        <v>58</v>
      </c>
      <c r="B12" s="34"/>
      <c r="C12" s="34"/>
      <c r="D12" s="34"/>
      <c r="E12" s="34"/>
      <c r="F12" s="7"/>
      <c r="G12" s="34"/>
      <c r="H12" s="110"/>
      <c r="I12" s="110"/>
      <c r="J12" s="110"/>
    </row>
    <row r="13" spans="1:12" s="15" customFormat="1" x14ac:dyDescent="0.25">
      <c r="A13" s="7" t="s">
        <v>59</v>
      </c>
      <c r="B13" s="34"/>
      <c r="C13" s="34"/>
      <c r="D13" s="34"/>
      <c r="F13" s="34"/>
      <c r="G13" s="34"/>
      <c r="H13" s="110"/>
      <c r="I13" s="110"/>
      <c r="J13" s="110"/>
    </row>
    <row r="14" spans="1:12" s="15" customFormat="1" ht="6" customHeight="1" thickBot="1" x14ac:dyDescent="0.3">
      <c r="A14" s="36"/>
      <c r="B14" s="37"/>
      <c r="C14" s="39"/>
      <c r="D14" s="40"/>
      <c r="E14" s="39"/>
      <c r="F14" s="40"/>
      <c r="G14" s="39"/>
      <c r="H14" s="38"/>
      <c r="I14" s="38"/>
      <c r="J14" s="38"/>
    </row>
    <row r="15" spans="1:12" s="15" customFormat="1" ht="15.75" thickBot="1" x14ac:dyDescent="0.3">
      <c r="A15" s="246" t="s">
        <v>33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8"/>
    </row>
    <row r="16" spans="1:12" s="15" customFormat="1" ht="15.75" thickBot="1" x14ac:dyDescent="0.3">
      <c r="A16" s="249" t="s">
        <v>5</v>
      </c>
      <c r="B16" s="251" t="s">
        <v>41</v>
      </c>
      <c r="C16" s="253" t="s">
        <v>35</v>
      </c>
      <c r="D16" s="253"/>
      <c r="E16" s="254" t="s">
        <v>42</v>
      </c>
      <c r="F16" s="255"/>
      <c r="G16" s="253" t="s">
        <v>43</v>
      </c>
      <c r="H16" s="255"/>
      <c r="I16" s="253" t="s">
        <v>187</v>
      </c>
      <c r="J16" s="255"/>
      <c r="K16" s="256" t="s">
        <v>34</v>
      </c>
      <c r="L16" s="257"/>
    </row>
    <row r="17" spans="1:12" s="15" customFormat="1" ht="15.75" thickBot="1" x14ac:dyDescent="0.3">
      <c r="A17" s="250"/>
      <c r="B17" s="252"/>
      <c r="C17" s="42" t="s">
        <v>37</v>
      </c>
      <c r="D17" s="43" t="s">
        <v>38</v>
      </c>
      <c r="E17" s="44" t="s">
        <v>37</v>
      </c>
      <c r="F17" s="43" t="s">
        <v>38</v>
      </c>
      <c r="G17" s="44" t="s">
        <v>37</v>
      </c>
      <c r="H17" s="45" t="s">
        <v>38</v>
      </c>
      <c r="I17" s="44" t="s">
        <v>37</v>
      </c>
      <c r="J17" s="45" t="s">
        <v>38</v>
      </c>
      <c r="K17" s="99" t="s">
        <v>37</v>
      </c>
      <c r="L17" s="41" t="s">
        <v>38</v>
      </c>
    </row>
    <row r="18" spans="1:12" s="15" customFormat="1" ht="15.75" thickBot="1" x14ac:dyDescent="0.3">
      <c r="A18" s="70" t="s">
        <v>44</v>
      </c>
      <c r="B18" s="9" t="str">
        <f>'PLANILHA desc.'!C19</f>
        <v>SERVIÇOS PRELIMINARES</v>
      </c>
      <c r="C18" s="103">
        <f>(K18*D18)</f>
        <v>7439.8029999999999</v>
      </c>
      <c r="D18" s="47">
        <v>0.97</v>
      </c>
      <c r="E18" s="103">
        <f>K18*F18</f>
        <v>76.699000000000012</v>
      </c>
      <c r="F18" s="47">
        <v>0.01</v>
      </c>
      <c r="G18" s="103">
        <f>K18*H18</f>
        <v>76.699000000000012</v>
      </c>
      <c r="H18" s="47">
        <v>0.01</v>
      </c>
      <c r="I18" s="47">
        <f>K18*J18</f>
        <v>76.699000000000012</v>
      </c>
      <c r="J18" s="47">
        <v>0.01</v>
      </c>
      <c r="K18" s="46">
        <f>ORIGINAL!H26</f>
        <v>7669.9000000000005</v>
      </c>
      <c r="L18" s="100">
        <f>K18/K24</f>
        <v>5.5816322171645658E-2</v>
      </c>
    </row>
    <row r="19" spans="1:12" s="15" customFormat="1" ht="15.75" thickBot="1" x14ac:dyDescent="0.3">
      <c r="A19" s="153" t="s">
        <v>15</v>
      </c>
      <c r="B19" s="152" t="str">
        <f>'PLANILHA desc.'!C28</f>
        <v>SERVIÇOS DE TERRA E ROCHA</v>
      </c>
      <c r="C19" s="104">
        <f t="shared" ref="C19:C23" si="0">(K19*D19)</f>
        <v>35665.391999999993</v>
      </c>
      <c r="D19" s="49">
        <v>0.7</v>
      </c>
      <c r="E19" s="104">
        <f t="shared" ref="E19:E23" si="1">K19*F19</f>
        <v>0</v>
      </c>
      <c r="F19" s="49"/>
      <c r="G19" s="104">
        <f t="shared" ref="G19:G23" si="2">K19*H19</f>
        <v>0</v>
      </c>
      <c r="H19" s="49"/>
      <c r="I19" s="49">
        <f t="shared" ref="I19:I23" si="3">K19*J19</f>
        <v>15285.167999999998</v>
      </c>
      <c r="J19" s="49">
        <v>0.3</v>
      </c>
      <c r="K19" s="48">
        <f>ORIGINAL!H35+ORIGINAL!H41</f>
        <v>50950.559999999998</v>
      </c>
      <c r="L19" s="101">
        <f>K19/K24</f>
        <v>0.37078356585949779</v>
      </c>
    </row>
    <row r="20" spans="1:12" ht="15.75" thickBot="1" x14ac:dyDescent="0.3">
      <c r="A20" s="151" t="s">
        <v>17</v>
      </c>
      <c r="B20" s="152" t="str">
        <f>'PLANILHA desc.'!C44</f>
        <v>INFRAESTRUTURA</v>
      </c>
      <c r="C20" s="104">
        <f t="shared" si="0"/>
        <v>4833.4400000000005</v>
      </c>
      <c r="D20" s="49">
        <v>0.4</v>
      </c>
      <c r="E20" s="104">
        <f t="shared" si="1"/>
        <v>7250.16</v>
      </c>
      <c r="F20" s="49">
        <v>0.6</v>
      </c>
      <c r="G20" s="104">
        <f t="shared" si="2"/>
        <v>0</v>
      </c>
      <c r="H20" s="49"/>
      <c r="I20" s="49">
        <f t="shared" si="3"/>
        <v>0</v>
      </c>
      <c r="J20" s="49"/>
      <c r="K20" s="98">
        <f>ORIGINAL!H49</f>
        <v>12083.6</v>
      </c>
      <c r="L20" s="102">
        <f>K20/K24</f>
        <v>8.7936232622758764E-2</v>
      </c>
    </row>
    <row r="21" spans="1:12" ht="15.75" thickBot="1" x14ac:dyDescent="0.3">
      <c r="A21" s="50" t="s">
        <v>20</v>
      </c>
      <c r="B21" s="97" t="str">
        <f>'PLANILHA desc.'!C52</f>
        <v>MESOESTRUTURA</v>
      </c>
      <c r="C21" s="104">
        <f t="shared" si="0"/>
        <v>0</v>
      </c>
      <c r="D21" s="49"/>
      <c r="E21" s="104">
        <f t="shared" si="1"/>
        <v>14087.987999999998</v>
      </c>
      <c r="F21" s="49">
        <v>0.6</v>
      </c>
      <c r="G21" s="104">
        <f t="shared" si="2"/>
        <v>9391.9919999999984</v>
      </c>
      <c r="H21" s="49">
        <v>0.4</v>
      </c>
      <c r="I21" s="49">
        <f t="shared" si="3"/>
        <v>0</v>
      </c>
      <c r="J21" s="49"/>
      <c r="K21" s="98">
        <f>ORIGINAL!H57+ORIGINAL!H64</f>
        <v>23479.979999999996</v>
      </c>
      <c r="L21" s="102">
        <f>K21/K24</f>
        <v>0.17087134490199302</v>
      </c>
    </row>
    <row r="22" spans="1:12" ht="15.75" thickBot="1" x14ac:dyDescent="0.3">
      <c r="A22" s="50" t="s">
        <v>23</v>
      </c>
      <c r="B22" s="97" t="str">
        <f>'PLANILHA desc.'!C68</f>
        <v>SUPERESTRUTURA</v>
      </c>
      <c r="C22" s="104">
        <f t="shared" si="0"/>
        <v>2035.4835000000003</v>
      </c>
      <c r="D22" s="49">
        <v>0.05</v>
      </c>
      <c r="E22" s="104">
        <f t="shared" si="1"/>
        <v>8141.9340000000011</v>
      </c>
      <c r="F22" s="49">
        <v>0.2</v>
      </c>
      <c r="G22" s="104">
        <f t="shared" si="2"/>
        <v>18319.351500000004</v>
      </c>
      <c r="H22" s="49">
        <v>0.45</v>
      </c>
      <c r="I22" s="49">
        <f t="shared" si="3"/>
        <v>12212.901000000002</v>
      </c>
      <c r="J22" s="49">
        <v>0.3</v>
      </c>
      <c r="K22" s="98">
        <f>ORIGINAL!H73+ORIGINAL!H78+ORIGINAL!H83+ORIGINAL!H88+ORIGINAL!H93</f>
        <v>40709.670000000006</v>
      </c>
      <c r="L22" s="102">
        <f>K22/K24</f>
        <v>0.29625732489620182</v>
      </c>
    </row>
    <row r="23" spans="1:12" ht="15.75" thickBot="1" x14ac:dyDescent="0.3">
      <c r="A23" s="50" t="s">
        <v>25</v>
      </c>
      <c r="B23" s="97" t="str">
        <f>'PLANILHA desc.'!C98</f>
        <v>SERVIÇOS FINAIS</v>
      </c>
      <c r="C23" s="168">
        <f t="shared" si="0"/>
        <v>0</v>
      </c>
      <c r="D23" s="49"/>
      <c r="E23" s="168">
        <f t="shared" si="1"/>
        <v>0</v>
      </c>
      <c r="F23" s="49"/>
      <c r="G23" s="168">
        <f t="shared" si="2"/>
        <v>0</v>
      </c>
      <c r="H23" s="49"/>
      <c r="I23" s="169">
        <f t="shared" si="3"/>
        <v>2519.5</v>
      </c>
      <c r="J23" s="49">
        <v>1</v>
      </c>
      <c r="K23" s="98">
        <f>ORIGINAL!H99</f>
        <v>2519.5</v>
      </c>
      <c r="L23" s="102">
        <f>K23/K24</f>
        <v>1.8335209547903002E-2</v>
      </c>
    </row>
    <row r="24" spans="1:12" ht="15.75" thickBot="1" x14ac:dyDescent="0.3">
      <c r="A24" s="258" t="s">
        <v>36</v>
      </c>
      <c r="B24" s="259"/>
      <c r="C24" s="108">
        <f>SUM(C18:C23)</f>
        <v>49974.118499999997</v>
      </c>
      <c r="D24" s="51">
        <f>(C24/K24)</f>
        <v>0.36367768790205834</v>
      </c>
      <c r="E24" s="53">
        <f>SUM(E18:E23)</f>
        <v>29556.780999999999</v>
      </c>
      <c r="F24" s="51">
        <f>(E24/K24)</f>
        <v>0.21509417471580788</v>
      </c>
      <c r="G24" s="53">
        <f>SUM(G18:G23)</f>
        <v>27788.042500000003</v>
      </c>
      <c r="H24" s="54">
        <f>(G24/K24)</f>
        <v>0.2022224973858045</v>
      </c>
      <c r="I24" s="53">
        <f>SUM(I18:I23)</f>
        <v>30094.268</v>
      </c>
      <c r="J24" s="54">
        <f>(I24/K24)</f>
        <v>0.21900563999632933</v>
      </c>
      <c r="K24" s="260">
        <f>SUM(K18:K23)</f>
        <v>137413.21</v>
      </c>
      <c r="L24" s="262">
        <f>K24/K24</f>
        <v>1</v>
      </c>
    </row>
    <row r="25" spans="1:12" ht="15.75" thickBot="1" x14ac:dyDescent="0.3">
      <c r="A25" s="264" t="s">
        <v>39</v>
      </c>
      <c r="B25" s="265"/>
      <c r="C25" s="109">
        <f>SUM(C24)</f>
        <v>49974.118499999997</v>
      </c>
      <c r="D25" s="51">
        <f>SUM(D24)</f>
        <v>0.36367768790205834</v>
      </c>
      <c r="E25" s="52">
        <f>SUM(E24,C25)</f>
        <v>79530.8995</v>
      </c>
      <c r="F25" s="51">
        <f>SUM(F24,D25)</f>
        <v>0.57877186261786617</v>
      </c>
      <c r="G25" s="53">
        <f t="shared" ref="G25:H25" si="4">SUM(G24,E25)</f>
        <v>107318.94200000001</v>
      </c>
      <c r="H25" s="54">
        <f t="shared" si="4"/>
        <v>0.78099436000367062</v>
      </c>
      <c r="I25" s="53">
        <f t="shared" ref="I25" si="5">SUM(I24,G25)</f>
        <v>137413.21000000002</v>
      </c>
      <c r="J25" s="54">
        <f t="shared" ref="J25" si="6">SUM(J24,H25)</f>
        <v>1</v>
      </c>
      <c r="K25" s="261"/>
      <c r="L25" s="263"/>
    </row>
    <row r="26" spans="1:12" ht="6" customHeight="1" thickBot="1" x14ac:dyDescent="0.3">
      <c r="A26" s="58"/>
      <c r="B26" s="58"/>
      <c r="C26" s="59"/>
      <c r="D26" s="60"/>
      <c r="E26" s="59"/>
      <c r="F26" s="60"/>
      <c r="G26" s="39"/>
      <c r="H26" s="40"/>
      <c r="I26" s="40"/>
      <c r="J26" s="40"/>
    </row>
    <row r="27" spans="1:12" ht="15.75" x14ac:dyDescent="0.25">
      <c r="A27" s="56" t="str">
        <f>'PLANILHA desc.'!A109</f>
        <v>Campo Grande, 24 de julho de 2.015.</v>
      </c>
      <c r="B27" s="55"/>
      <c r="C27" s="55"/>
      <c r="D27" s="55"/>
      <c r="E27" s="266"/>
      <c r="F27" s="266"/>
      <c r="G27" s="266"/>
      <c r="H27" s="74"/>
      <c r="I27" s="74"/>
      <c r="J27" s="74"/>
      <c r="K27" s="82"/>
      <c r="L27" s="83"/>
    </row>
    <row r="28" spans="1:12" ht="15.75" x14ac:dyDescent="0.25">
      <c r="A28" s="57"/>
      <c r="B28" s="58"/>
      <c r="C28" s="58"/>
      <c r="D28" s="58"/>
      <c r="E28" s="59"/>
      <c r="F28" s="60"/>
      <c r="G28" s="39"/>
      <c r="H28" s="40"/>
      <c r="I28" s="40"/>
      <c r="J28" s="40"/>
      <c r="K28" s="31"/>
      <c r="L28" s="84"/>
    </row>
    <row r="29" spans="1:12" ht="15.75" x14ac:dyDescent="0.25">
      <c r="A29" s="57"/>
      <c r="B29" s="58"/>
      <c r="C29" s="58"/>
      <c r="D29" s="58"/>
      <c r="E29" s="59"/>
      <c r="F29" s="60"/>
      <c r="G29" s="39"/>
      <c r="H29" s="40"/>
      <c r="I29" s="40"/>
      <c r="J29" s="40"/>
      <c r="K29" s="31"/>
      <c r="L29" s="84"/>
    </row>
    <row r="30" spans="1:12" ht="15.75" x14ac:dyDescent="0.25">
      <c r="A30" s="57"/>
      <c r="B30" s="58"/>
      <c r="C30" s="58"/>
      <c r="D30" s="58"/>
      <c r="E30" s="59"/>
      <c r="F30" s="60"/>
      <c r="G30" s="39"/>
      <c r="H30" s="40"/>
      <c r="I30" s="40"/>
      <c r="J30" s="40"/>
      <c r="K30" s="31"/>
      <c r="L30" s="84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19"/>
      <c r="D32" s="19"/>
      <c r="E32" s="95" t="s">
        <v>40</v>
      </c>
      <c r="F32" s="85"/>
      <c r="G32" s="86"/>
      <c r="H32" s="40"/>
      <c r="I32" s="40"/>
      <c r="J32" s="40"/>
      <c r="K32" s="31"/>
      <c r="L32" s="84"/>
    </row>
    <row r="33" spans="1:12" x14ac:dyDescent="0.25">
      <c r="A33" s="111"/>
      <c r="B33" s="31"/>
      <c r="C33" s="31"/>
      <c r="D33" s="31"/>
      <c r="E33" s="96" t="s">
        <v>52</v>
      </c>
      <c r="F33" s="31"/>
      <c r="G33" s="32"/>
      <c r="H33" s="32"/>
      <c r="I33" s="32"/>
      <c r="J33" s="32"/>
      <c r="K33" s="31"/>
      <c r="L33" s="84"/>
    </row>
    <row r="34" spans="1:12" x14ac:dyDescent="0.25">
      <c r="A34" s="111"/>
      <c r="B34" s="31"/>
      <c r="C34" s="31"/>
      <c r="D34" s="31"/>
      <c r="E34" s="96" t="s">
        <v>46</v>
      </c>
      <c r="F34" s="31"/>
      <c r="G34" s="32"/>
      <c r="H34" s="32"/>
      <c r="I34" s="32"/>
      <c r="J34" s="32"/>
      <c r="K34" s="31"/>
      <c r="L34" s="84"/>
    </row>
    <row r="35" spans="1:12" x14ac:dyDescent="0.25">
      <c r="A35" s="111"/>
      <c r="B35" s="31"/>
      <c r="C35" s="31"/>
      <c r="D35" s="31"/>
      <c r="E35" s="96" t="s">
        <v>45</v>
      </c>
      <c r="F35" s="31"/>
      <c r="G35" s="32"/>
      <c r="H35" s="32"/>
      <c r="I35" s="32"/>
      <c r="J35" s="32"/>
      <c r="K35" s="31"/>
      <c r="L35" s="84"/>
    </row>
    <row r="36" spans="1:12" ht="15.75" thickBot="1" x14ac:dyDescent="0.3">
      <c r="A36" s="112"/>
      <c r="B36" s="87"/>
      <c r="C36" s="87"/>
      <c r="D36" s="87"/>
      <c r="E36" s="154" t="s">
        <v>47</v>
      </c>
      <c r="F36" s="87"/>
      <c r="G36" s="113"/>
      <c r="H36" s="113"/>
      <c r="I36" s="113"/>
      <c r="J36" s="113"/>
      <c r="K36" s="87"/>
      <c r="L36" s="88"/>
    </row>
  </sheetData>
  <mergeCells count="19">
    <mergeCell ref="A24:B24"/>
    <mergeCell ref="K24:K25"/>
    <mergeCell ref="L24:L25"/>
    <mergeCell ref="A25:B25"/>
    <mergeCell ref="E27:G27"/>
    <mergeCell ref="A15:L15"/>
    <mergeCell ref="A16:A17"/>
    <mergeCell ref="B16:B17"/>
    <mergeCell ref="C16:D16"/>
    <mergeCell ref="E16:F16"/>
    <mergeCell ref="G16:H16"/>
    <mergeCell ref="K16:L16"/>
    <mergeCell ref="I16:J16"/>
    <mergeCell ref="A6:L6"/>
    <mergeCell ref="A1:L1"/>
    <mergeCell ref="A2:L2"/>
    <mergeCell ref="A3:L3"/>
    <mergeCell ref="A4:L4"/>
    <mergeCell ref="A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7"/>
  <sheetViews>
    <sheetView topLeftCell="A94" workbookViewId="0">
      <selection activeCell="A109" sqref="A109"/>
    </sheetView>
  </sheetViews>
  <sheetFormatPr defaultRowHeight="15" x14ac:dyDescent="0.25"/>
  <cols>
    <col min="1" max="1" width="9.42578125" customWidth="1"/>
    <col min="2" max="2" width="10.85546875" bestFit="1" customWidth="1"/>
    <col min="3" max="3" width="72" customWidth="1"/>
    <col min="4" max="7" width="16" customWidth="1"/>
    <col min="8" max="8" width="18.28515625" style="5" bestFit="1" customWidth="1"/>
    <col min="9" max="10" width="12.7109375" bestFit="1" customWidth="1"/>
  </cols>
  <sheetData>
    <row r="1" spans="1:8" ht="21.75" thickTop="1" x14ac:dyDescent="0.25">
      <c r="A1" s="225" t="s">
        <v>0</v>
      </c>
      <c r="B1" s="226"/>
      <c r="C1" s="226"/>
      <c r="D1" s="226"/>
      <c r="E1" s="226"/>
      <c r="F1" s="226"/>
      <c r="G1" s="226"/>
      <c r="H1" s="227"/>
    </row>
    <row r="2" spans="1:8" ht="21" x14ac:dyDescent="0.25">
      <c r="A2" s="228" t="s">
        <v>2</v>
      </c>
      <c r="B2" s="229"/>
      <c r="C2" s="229"/>
      <c r="D2" s="229"/>
      <c r="E2" s="229"/>
      <c r="F2" s="229"/>
      <c r="G2" s="229"/>
      <c r="H2" s="230"/>
    </row>
    <row r="3" spans="1:8" ht="21" x14ac:dyDescent="0.25">
      <c r="A3" s="228" t="s">
        <v>3</v>
      </c>
      <c r="B3" s="229"/>
      <c r="C3" s="229"/>
      <c r="D3" s="229"/>
      <c r="E3" s="229"/>
      <c r="F3" s="229"/>
      <c r="G3" s="229"/>
      <c r="H3" s="230"/>
    </row>
    <row r="4" spans="1:8" ht="21.75" thickBot="1" x14ac:dyDescent="0.3">
      <c r="A4" s="231" t="s">
        <v>47</v>
      </c>
      <c r="B4" s="232"/>
      <c r="C4" s="232"/>
      <c r="D4" s="232"/>
      <c r="E4" s="232"/>
      <c r="F4" s="232"/>
      <c r="G4" s="232"/>
      <c r="H4" s="233"/>
    </row>
    <row r="5" spans="1:8" ht="6" customHeight="1" thickTop="1" x14ac:dyDescent="0.25">
      <c r="A5" s="1"/>
      <c r="B5" s="1"/>
      <c r="D5" s="1"/>
    </row>
    <row r="6" spans="1:8" ht="15" customHeight="1" x14ac:dyDescent="0.25">
      <c r="A6" s="172" t="s">
        <v>55</v>
      </c>
      <c r="B6" s="62"/>
      <c r="D6" s="62"/>
      <c r="E6" s="58"/>
      <c r="F6" s="58"/>
      <c r="G6" s="58"/>
      <c r="H6" s="58"/>
    </row>
    <row r="7" spans="1:8" ht="15" customHeight="1" x14ac:dyDescent="0.25">
      <c r="A7" s="172" t="s">
        <v>56</v>
      </c>
      <c r="B7" s="62"/>
      <c r="D7" s="62"/>
      <c r="E7" s="58"/>
      <c r="F7" s="58"/>
      <c r="G7" s="58"/>
      <c r="H7" s="58"/>
    </row>
    <row r="8" spans="1:8" x14ac:dyDescent="0.25">
      <c r="A8" s="172" t="s">
        <v>185</v>
      </c>
      <c r="B8" s="62"/>
      <c r="D8" s="62"/>
      <c r="E8" s="58"/>
      <c r="F8" s="58"/>
      <c r="G8" s="58"/>
      <c r="H8" s="58"/>
    </row>
    <row r="9" spans="1:8" s="15" customFormat="1" ht="6" customHeight="1" thickBot="1" x14ac:dyDescent="0.3">
      <c r="A9" s="37"/>
      <c r="B9" s="37"/>
      <c r="C9" s="173"/>
      <c r="D9" s="37"/>
      <c r="E9" s="35"/>
      <c r="F9" s="35"/>
      <c r="G9" s="35"/>
      <c r="H9" s="35"/>
    </row>
    <row r="10" spans="1:8" s="15" customFormat="1" ht="15.75" thickBot="1" x14ac:dyDescent="0.3">
      <c r="A10" s="234" t="s">
        <v>4</v>
      </c>
      <c r="B10" s="235"/>
      <c r="C10" s="235"/>
      <c r="D10" s="235"/>
      <c r="E10" s="235"/>
      <c r="F10" s="235"/>
      <c r="G10" s="235"/>
      <c r="H10" s="236"/>
    </row>
    <row r="11" spans="1:8" s="15" customFormat="1" ht="6" customHeight="1" x14ac:dyDescent="0.25">
      <c r="A11" s="10"/>
      <c r="B11" s="10"/>
      <c r="C11" s="10"/>
      <c r="D11" s="10"/>
      <c r="E11" s="10"/>
      <c r="F11" s="10"/>
      <c r="G11" s="10"/>
      <c r="H11" s="35"/>
    </row>
    <row r="12" spans="1:8" s="15" customFormat="1" ht="15" customHeight="1" x14ac:dyDescent="0.25">
      <c r="A12" s="7" t="s">
        <v>190</v>
      </c>
      <c r="B12" s="10"/>
      <c r="C12" s="10"/>
      <c r="D12" s="10"/>
      <c r="E12" s="10"/>
      <c r="F12" s="10"/>
      <c r="G12" s="10"/>
      <c r="H12" s="35"/>
    </row>
    <row r="13" spans="1:8" x14ac:dyDescent="0.25">
      <c r="A13" s="4" t="s">
        <v>57</v>
      </c>
      <c r="B13" s="4"/>
      <c r="C13" s="4"/>
      <c r="D13" s="18" t="s">
        <v>54</v>
      </c>
      <c r="E13" s="174"/>
      <c r="F13" s="174"/>
      <c r="G13" s="174"/>
      <c r="H13" s="58"/>
    </row>
    <row r="14" spans="1:8" x14ac:dyDescent="0.25">
      <c r="A14" s="4" t="s">
        <v>58</v>
      </c>
      <c r="B14" s="4"/>
      <c r="C14" s="4"/>
      <c r="D14" s="18" t="s">
        <v>186</v>
      </c>
      <c r="E14" s="174"/>
      <c r="F14" s="174"/>
      <c r="G14" s="174"/>
      <c r="H14" s="58"/>
    </row>
    <row r="15" spans="1:8" ht="13.5" customHeight="1" x14ac:dyDescent="0.25">
      <c r="A15" s="7" t="s">
        <v>59</v>
      </c>
      <c r="B15" s="7"/>
      <c r="C15" s="7"/>
      <c r="D15" s="7" t="s">
        <v>188</v>
      </c>
      <c r="E15" s="106"/>
      <c r="F15" s="7"/>
      <c r="G15" s="7"/>
      <c r="H15" s="58"/>
    </row>
    <row r="16" spans="1:8" ht="6" customHeight="1" thickBot="1" x14ac:dyDescent="0.3">
      <c r="A16" s="5"/>
      <c r="B16" s="5"/>
      <c r="C16" s="5"/>
      <c r="D16" s="5"/>
      <c r="E16" s="5"/>
      <c r="F16" s="5"/>
      <c r="G16" s="5"/>
    </row>
    <row r="17" spans="1:8" ht="15.75" thickBot="1" x14ac:dyDescent="0.3">
      <c r="A17" s="8" t="s">
        <v>5</v>
      </c>
      <c r="B17" s="8" t="s">
        <v>60</v>
      </c>
      <c r="C17" s="9" t="s">
        <v>76</v>
      </c>
      <c r="D17" s="130" t="s">
        <v>7</v>
      </c>
      <c r="E17" s="130" t="s">
        <v>6</v>
      </c>
      <c r="F17" s="130" t="s">
        <v>176</v>
      </c>
      <c r="G17" s="130" t="s">
        <v>172</v>
      </c>
      <c r="H17" s="130" t="s">
        <v>8</v>
      </c>
    </row>
    <row r="18" spans="1:8" x14ac:dyDescent="0.25">
      <c r="A18" s="68" t="s">
        <v>44</v>
      </c>
      <c r="B18" s="68"/>
      <c r="C18" s="69" t="s">
        <v>75</v>
      </c>
      <c r="D18" s="158">
        <v>1</v>
      </c>
      <c r="E18" s="159" t="s">
        <v>6</v>
      </c>
      <c r="F18" s="159"/>
      <c r="G18" s="160"/>
      <c r="H18" s="76"/>
    </row>
    <row r="19" spans="1:8" x14ac:dyDescent="0.25">
      <c r="A19" s="20" t="s">
        <v>9</v>
      </c>
      <c r="B19" s="20" t="s">
        <v>61</v>
      </c>
      <c r="C19" s="77" t="s">
        <v>68</v>
      </c>
      <c r="D19" s="134">
        <v>6</v>
      </c>
      <c r="E19" s="143" t="s">
        <v>10</v>
      </c>
      <c r="F19" s="143">
        <v>354.35</v>
      </c>
      <c r="G19" s="140">
        <f>TRUNC(D19*F19,2)</f>
        <v>2126.1</v>
      </c>
      <c r="H19" s="25"/>
    </row>
    <row r="20" spans="1:8" x14ac:dyDescent="0.25">
      <c r="A20" s="20" t="s">
        <v>11</v>
      </c>
      <c r="B20" s="20" t="s">
        <v>62</v>
      </c>
      <c r="C20" s="77" t="s">
        <v>69</v>
      </c>
      <c r="D20" s="134">
        <v>150</v>
      </c>
      <c r="E20" s="143" t="s">
        <v>10</v>
      </c>
      <c r="F20" s="143">
        <v>0.51</v>
      </c>
      <c r="G20" s="140">
        <f t="shared" ref="G20:G24" si="0">TRUNC(D20*F20,2)</f>
        <v>76.5</v>
      </c>
      <c r="H20" s="25"/>
    </row>
    <row r="21" spans="1:8" ht="57.75" x14ac:dyDescent="0.25">
      <c r="A21" s="20" t="s">
        <v>12</v>
      </c>
      <c r="B21" s="20" t="s">
        <v>63</v>
      </c>
      <c r="C21" s="77" t="s">
        <v>70</v>
      </c>
      <c r="D21" s="134">
        <v>4</v>
      </c>
      <c r="E21" s="143" t="s">
        <v>177</v>
      </c>
      <c r="F21" s="143">
        <v>705.3</v>
      </c>
      <c r="G21" s="140">
        <f t="shared" si="0"/>
        <v>2821.2</v>
      </c>
      <c r="H21" s="25"/>
    </row>
    <row r="22" spans="1:8" ht="29.25" x14ac:dyDescent="0.25">
      <c r="A22" s="20" t="s">
        <v>13</v>
      </c>
      <c r="B22" s="20" t="s">
        <v>64</v>
      </c>
      <c r="C22" s="77" t="s">
        <v>71</v>
      </c>
      <c r="D22" s="134">
        <v>62.1</v>
      </c>
      <c r="E22" s="143" t="s">
        <v>10</v>
      </c>
      <c r="F22" s="143">
        <v>7.85</v>
      </c>
      <c r="G22" s="140">
        <f t="shared" si="0"/>
        <v>487.48</v>
      </c>
      <c r="H22" s="25"/>
    </row>
    <row r="23" spans="1:8" ht="29.25" x14ac:dyDescent="0.25">
      <c r="A23" s="20" t="s">
        <v>66</v>
      </c>
      <c r="B23" s="20">
        <v>72209</v>
      </c>
      <c r="C23" s="77" t="s">
        <v>72</v>
      </c>
      <c r="D23" s="134">
        <v>37.200000000000003</v>
      </c>
      <c r="E23" s="143" t="s">
        <v>14</v>
      </c>
      <c r="F23" s="143">
        <v>25.91</v>
      </c>
      <c r="G23" s="140">
        <f t="shared" si="0"/>
        <v>963.85</v>
      </c>
      <c r="H23" s="25"/>
    </row>
    <row r="24" spans="1:8" x14ac:dyDescent="0.25">
      <c r="A24" s="20" t="s">
        <v>67</v>
      </c>
      <c r="B24" s="20" t="s">
        <v>65</v>
      </c>
      <c r="C24" s="77" t="s">
        <v>73</v>
      </c>
      <c r="D24" s="134">
        <v>74.400000000000006</v>
      </c>
      <c r="E24" s="143" t="s">
        <v>10</v>
      </c>
      <c r="F24" s="143">
        <v>15.52</v>
      </c>
      <c r="G24" s="140">
        <f t="shared" si="0"/>
        <v>1154.68</v>
      </c>
      <c r="H24" s="25"/>
    </row>
    <row r="25" spans="1:8" x14ac:dyDescent="0.25">
      <c r="A25" s="20"/>
      <c r="B25" s="20"/>
      <c r="C25" s="23"/>
      <c r="D25" s="136"/>
      <c r="E25" s="135"/>
      <c r="F25" s="139"/>
      <c r="G25" s="141">
        <f>SUM(G19:G24)</f>
        <v>7629.8099999999995</v>
      </c>
      <c r="H25" s="161">
        <f>D18*G25</f>
        <v>7629.8099999999995</v>
      </c>
    </row>
    <row r="26" spans="1:8" ht="15" customHeight="1" x14ac:dyDescent="0.25">
      <c r="A26" s="20"/>
      <c r="B26" s="20"/>
      <c r="C26" s="21"/>
      <c r="D26" s="136"/>
      <c r="E26" s="135"/>
      <c r="F26" s="135"/>
      <c r="G26" s="140"/>
      <c r="H26" s="25"/>
    </row>
    <row r="27" spans="1:8" x14ac:dyDescent="0.25">
      <c r="A27" s="24" t="s">
        <v>15</v>
      </c>
      <c r="B27" s="24"/>
      <c r="C27" s="25" t="s">
        <v>74</v>
      </c>
      <c r="D27" s="137">
        <v>1</v>
      </c>
      <c r="E27" s="138" t="s">
        <v>6</v>
      </c>
      <c r="F27" s="135"/>
      <c r="G27" s="141"/>
      <c r="H27" s="25"/>
    </row>
    <row r="28" spans="1:8" x14ac:dyDescent="0.25">
      <c r="A28" s="24" t="s">
        <v>16</v>
      </c>
      <c r="B28" s="24"/>
      <c r="C28" s="115" t="s">
        <v>77</v>
      </c>
      <c r="D28" s="137">
        <v>1</v>
      </c>
      <c r="E28" s="138" t="s">
        <v>6</v>
      </c>
      <c r="F28" s="135"/>
      <c r="G28" s="141"/>
      <c r="H28" s="25"/>
    </row>
    <row r="29" spans="1:8" ht="29.25" x14ac:dyDescent="0.25">
      <c r="A29" s="20" t="s">
        <v>78</v>
      </c>
      <c r="B29" s="20">
        <v>73567</v>
      </c>
      <c r="C29" s="77" t="s">
        <v>86</v>
      </c>
      <c r="D29" s="134">
        <v>240</v>
      </c>
      <c r="E29" s="143" t="s">
        <v>14</v>
      </c>
      <c r="F29" s="143">
        <v>9.56</v>
      </c>
      <c r="G29" s="140">
        <f t="shared" ref="G29:G33" si="1">TRUNC(D29*F29,2)</f>
        <v>2294.4</v>
      </c>
      <c r="H29" s="25"/>
    </row>
    <row r="30" spans="1:8" ht="29.25" x14ac:dyDescent="0.25">
      <c r="A30" s="20" t="s">
        <v>79</v>
      </c>
      <c r="B30" s="20" t="s">
        <v>83</v>
      </c>
      <c r="C30" s="77" t="s">
        <v>87</v>
      </c>
      <c r="D30" s="134">
        <v>48</v>
      </c>
      <c r="E30" s="143" t="s">
        <v>14</v>
      </c>
      <c r="F30" s="143">
        <v>81.319999999999993</v>
      </c>
      <c r="G30" s="140">
        <f t="shared" si="1"/>
        <v>3903.36</v>
      </c>
      <c r="H30" s="162"/>
    </row>
    <row r="31" spans="1:8" ht="29.25" x14ac:dyDescent="0.25">
      <c r="A31" s="20" t="s">
        <v>80</v>
      </c>
      <c r="B31" s="20" t="s">
        <v>84</v>
      </c>
      <c r="C31" s="122" t="s">
        <v>88</v>
      </c>
      <c r="D31" s="134">
        <v>288</v>
      </c>
      <c r="E31" s="143" t="s">
        <v>14</v>
      </c>
      <c r="F31" s="143">
        <v>1.36</v>
      </c>
      <c r="G31" s="140">
        <f t="shared" si="1"/>
        <v>391.68</v>
      </c>
      <c r="H31" s="162"/>
    </row>
    <row r="32" spans="1:8" ht="29.25" x14ac:dyDescent="0.25">
      <c r="A32" s="20" t="s">
        <v>81</v>
      </c>
      <c r="B32" s="20">
        <v>72856</v>
      </c>
      <c r="C32" s="122" t="s">
        <v>89</v>
      </c>
      <c r="D32" s="134">
        <v>3360</v>
      </c>
      <c r="E32" s="143" t="s">
        <v>183</v>
      </c>
      <c r="F32" s="143">
        <v>1.58</v>
      </c>
      <c r="G32" s="140">
        <f t="shared" si="1"/>
        <v>5308.8</v>
      </c>
      <c r="H32" s="162"/>
    </row>
    <row r="33" spans="1:9" x14ac:dyDescent="0.25">
      <c r="A33" s="20" t="s">
        <v>82</v>
      </c>
      <c r="B33" s="20" t="s">
        <v>85</v>
      </c>
      <c r="C33" s="122" t="s">
        <v>90</v>
      </c>
      <c r="D33" s="134">
        <v>200</v>
      </c>
      <c r="E33" s="143" t="s">
        <v>10</v>
      </c>
      <c r="F33" s="143">
        <v>162.5</v>
      </c>
      <c r="G33" s="140">
        <f t="shared" si="1"/>
        <v>32500</v>
      </c>
      <c r="H33" s="162"/>
    </row>
    <row r="34" spans="1:9" x14ac:dyDescent="0.25">
      <c r="A34" s="20"/>
      <c r="B34" s="20"/>
      <c r="C34" s="121"/>
      <c r="D34" s="136"/>
      <c r="E34" s="135"/>
      <c r="F34" s="135"/>
      <c r="G34" s="141">
        <f>SUM(G29:G33)</f>
        <v>44398.240000000005</v>
      </c>
      <c r="H34" s="163">
        <f>D28*G34</f>
        <v>44398.240000000005</v>
      </c>
    </row>
    <row r="35" spans="1:9" x14ac:dyDescent="0.25">
      <c r="A35" s="24" t="s">
        <v>91</v>
      </c>
      <c r="B35" s="20"/>
      <c r="C35" s="123" t="s">
        <v>96</v>
      </c>
      <c r="D35" s="137">
        <v>1</v>
      </c>
      <c r="E35" s="138" t="s">
        <v>6</v>
      </c>
      <c r="F35" s="135"/>
      <c r="G35" s="141"/>
      <c r="H35" s="162"/>
    </row>
    <row r="36" spans="1:9" ht="43.5" x14ac:dyDescent="0.25">
      <c r="A36" s="20" t="s">
        <v>92</v>
      </c>
      <c r="B36" s="20" t="s">
        <v>97</v>
      </c>
      <c r="C36" s="124" t="s">
        <v>99</v>
      </c>
      <c r="D36" s="134">
        <v>432</v>
      </c>
      <c r="E36" s="143" t="s">
        <v>14</v>
      </c>
      <c r="F36" s="143">
        <v>4.01</v>
      </c>
      <c r="G36" s="140">
        <f t="shared" ref="G36:G39" si="2">TRUNC(D36*F36,2)</f>
        <v>1732.32</v>
      </c>
      <c r="H36" s="162"/>
    </row>
    <row r="37" spans="1:9" ht="29.25" x14ac:dyDescent="0.25">
      <c r="A37" s="20" t="s">
        <v>93</v>
      </c>
      <c r="B37" s="20">
        <v>72880</v>
      </c>
      <c r="C37" s="124" t="s">
        <v>100</v>
      </c>
      <c r="D37" s="134">
        <v>432</v>
      </c>
      <c r="E37" s="143" t="s">
        <v>14</v>
      </c>
      <c r="F37" s="143">
        <v>2.9</v>
      </c>
      <c r="G37" s="140">
        <f t="shared" si="2"/>
        <v>1252.8</v>
      </c>
      <c r="H37" s="162"/>
    </row>
    <row r="38" spans="1:9" ht="29.25" x14ac:dyDescent="0.25">
      <c r="A38" s="20" t="s">
        <v>94</v>
      </c>
      <c r="B38" s="20" t="s">
        <v>98</v>
      </c>
      <c r="C38" s="124" t="s">
        <v>101</v>
      </c>
      <c r="D38" s="134">
        <v>432</v>
      </c>
      <c r="E38" s="143" t="s">
        <v>14</v>
      </c>
      <c r="F38" s="143">
        <v>2.99</v>
      </c>
      <c r="G38" s="140">
        <f t="shared" si="2"/>
        <v>1291.68</v>
      </c>
      <c r="H38" s="162"/>
    </row>
    <row r="39" spans="1:9" ht="15" customHeight="1" x14ac:dyDescent="0.25">
      <c r="A39" s="20" t="s">
        <v>95</v>
      </c>
      <c r="B39" s="20">
        <v>41722</v>
      </c>
      <c r="C39" s="124" t="s">
        <v>102</v>
      </c>
      <c r="D39" s="134">
        <v>432</v>
      </c>
      <c r="E39" s="143" t="s">
        <v>14</v>
      </c>
      <c r="F39" s="143">
        <v>4.63</v>
      </c>
      <c r="G39" s="140">
        <f t="shared" si="2"/>
        <v>2000.16</v>
      </c>
      <c r="H39" s="162"/>
    </row>
    <row r="40" spans="1:9" x14ac:dyDescent="0.25">
      <c r="A40" s="20"/>
      <c r="B40" s="20"/>
      <c r="C40" s="121"/>
      <c r="D40" s="136"/>
      <c r="E40" s="135"/>
      <c r="F40" s="135"/>
      <c r="G40" s="141">
        <f>SUM(G36:G39)</f>
        <v>6276.96</v>
      </c>
      <c r="H40" s="163">
        <f>D35*G40</f>
        <v>6276.96</v>
      </c>
    </row>
    <row r="41" spans="1:9" ht="15" customHeight="1" x14ac:dyDescent="0.25">
      <c r="A41" s="20"/>
      <c r="B41" s="20"/>
      <c r="C41" s="21"/>
      <c r="D41" s="136"/>
      <c r="E41" s="135"/>
      <c r="F41" s="135"/>
      <c r="G41" s="140"/>
      <c r="H41" s="162"/>
    </row>
    <row r="42" spans="1:9" x14ac:dyDescent="0.25">
      <c r="A42" s="24" t="s">
        <v>17</v>
      </c>
      <c r="B42" s="24"/>
      <c r="C42" s="25" t="s">
        <v>104</v>
      </c>
      <c r="D42" s="137">
        <v>1</v>
      </c>
      <c r="E42" s="138" t="s">
        <v>6</v>
      </c>
      <c r="F42" s="135"/>
      <c r="G42" s="141"/>
      <c r="H42" s="162"/>
    </row>
    <row r="43" spans="1:9" x14ac:dyDescent="0.25">
      <c r="A43" s="120" t="s">
        <v>18</v>
      </c>
      <c r="B43" s="120"/>
      <c r="C43" s="115" t="s">
        <v>105</v>
      </c>
      <c r="D43" s="137">
        <v>2</v>
      </c>
      <c r="E43" s="138" t="s">
        <v>6</v>
      </c>
      <c r="F43" s="135"/>
      <c r="G43" s="141"/>
      <c r="H43" s="164"/>
    </row>
    <row r="44" spans="1:9" x14ac:dyDescent="0.25">
      <c r="A44" s="26" t="s">
        <v>106</v>
      </c>
      <c r="B44" s="26" t="s">
        <v>110</v>
      </c>
      <c r="C44" s="77" t="s">
        <v>114</v>
      </c>
      <c r="D44" s="134">
        <v>4.6100000000000003</v>
      </c>
      <c r="E44" s="143" t="s">
        <v>10</v>
      </c>
      <c r="F44" s="143">
        <v>78.36</v>
      </c>
      <c r="G44" s="140">
        <f>TRUNC(D44*F44,2)</f>
        <v>361.23</v>
      </c>
      <c r="H44" s="164"/>
    </row>
    <row r="45" spans="1:9" ht="29.25" x14ac:dyDescent="0.25">
      <c r="A45" s="26" t="s">
        <v>107</v>
      </c>
      <c r="B45" s="26" t="s">
        <v>111</v>
      </c>
      <c r="C45" s="77" t="s">
        <v>116</v>
      </c>
      <c r="D45" s="134">
        <v>372.55</v>
      </c>
      <c r="E45" s="143" t="s">
        <v>178</v>
      </c>
      <c r="F45" s="143">
        <v>9.3800000000000008</v>
      </c>
      <c r="G45" s="140">
        <f t="shared" ref="G45:G47" si="3">TRUNC(D45*F45,2)</f>
        <v>3494.51</v>
      </c>
      <c r="H45" s="164"/>
    </row>
    <row r="46" spans="1:9" ht="29.25" x14ac:dyDescent="0.25">
      <c r="A46" s="26" t="s">
        <v>108</v>
      </c>
      <c r="B46" s="26" t="s">
        <v>112</v>
      </c>
      <c r="C46" s="77" t="s">
        <v>117</v>
      </c>
      <c r="D46" s="134">
        <v>4.6100000000000003</v>
      </c>
      <c r="E46" s="143" t="s">
        <v>14</v>
      </c>
      <c r="F46" s="143">
        <v>407.88</v>
      </c>
      <c r="G46" s="140">
        <f t="shared" si="3"/>
        <v>1880.32</v>
      </c>
      <c r="H46" s="164"/>
    </row>
    <row r="47" spans="1:9" x14ac:dyDescent="0.25">
      <c r="A47" s="26" t="s">
        <v>109</v>
      </c>
      <c r="B47" s="26" t="s">
        <v>113</v>
      </c>
      <c r="C47" s="21" t="s">
        <v>118</v>
      </c>
      <c r="D47" s="134">
        <v>0.63</v>
      </c>
      <c r="E47" s="143" t="s">
        <v>14</v>
      </c>
      <c r="F47" s="143">
        <v>435.61</v>
      </c>
      <c r="G47" s="140">
        <f t="shared" si="3"/>
        <v>274.43</v>
      </c>
      <c r="H47" s="164"/>
      <c r="I47" s="17"/>
    </row>
    <row r="48" spans="1:9" x14ac:dyDescent="0.25">
      <c r="A48" s="20"/>
      <c r="B48" s="20"/>
      <c r="C48" s="23"/>
      <c r="D48" s="136"/>
      <c r="E48" s="135"/>
      <c r="F48" s="135"/>
      <c r="G48" s="141">
        <f>SUM(G44:G47)</f>
        <v>6010.4900000000007</v>
      </c>
      <c r="H48" s="163">
        <f>D43*G48</f>
        <v>12020.980000000001</v>
      </c>
    </row>
    <row r="49" spans="1:8" ht="15" customHeight="1" x14ac:dyDescent="0.25">
      <c r="A49" s="20"/>
      <c r="B49" s="20"/>
      <c r="C49" s="23"/>
      <c r="D49" s="136"/>
      <c r="E49" s="135"/>
      <c r="F49" s="135"/>
      <c r="G49" s="141"/>
      <c r="H49" s="162"/>
    </row>
    <row r="50" spans="1:8" s="89" customFormat="1" x14ac:dyDescent="0.25">
      <c r="A50" s="24" t="s">
        <v>20</v>
      </c>
      <c r="B50" s="24"/>
      <c r="C50" s="116" t="s">
        <v>119</v>
      </c>
      <c r="D50" s="137">
        <v>1</v>
      </c>
      <c r="E50" s="138" t="s">
        <v>6</v>
      </c>
      <c r="F50" s="139"/>
      <c r="G50" s="141"/>
      <c r="H50" s="162"/>
    </row>
    <row r="51" spans="1:8" x14ac:dyDescent="0.25">
      <c r="A51" s="24" t="s">
        <v>21</v>
      </c>
      <c r="B51" s="20"/>
      <c r="C51" s="116" t="s">
        <v>120</v>
      </c>
      <c r="D51" s="137">
        <v>4</v>
      </c>
      <c r="E51" s="138" t="s">
        <v>6</v>
      </c>
      <c r="F51" s="135"/>
      <c r="G51" s="141"/>
      <c r="H51" s="162"/>
    </row>
    <row r="52" spans="1:8" ht="29.25" x14ac:dyDescent="0.25">
      <c r="A52" s="20" t="s">
        <v>121</v>
      </c>
      <c r="B52" s="20">
        <v>73722</v>
      </c>
      <c r="C52" s="124" t="s">
        <v>126</v>
      </c>
      <c r="D52" s="134">
        <v>5</v>
      </c>
      <c r="E52" s="143" t="s">
        <v>19</v>
      </c>
      <c r="F52" s="143">
        <v>55.25</v>
      </c>
      <c r="G52" s="140">
        <f t="shared" ref="G52:G55" si="4">TRUNC(D52*F52,2)</f>
        <v>276.25</v>
      </c>
      <c r="H52" s="162"/>
    </row>
    <row r="53" spans="1:8" ht="29.25" x14ac:dyDescent="0.25">
      <c r="A53" s="20" t="s">
        <v>122</v>
      </c>
      <c r="B53" s="20" t="s">
        <v>111</v>
      </c>
      <c r="C53" s="124" t="s">
        <v>116</v>
      </c>
      <c r="D53" s="134">
        <v>14.36</v>
      </c>
      <c r="E53" s="143" t="s">
        <v>178</v>
      </c>
      <c r="F53" s="143">
        <v>9.3800000000000008</v>
      </c>
      <c r="G53" s="140">
        <f>TRUNC(D53*F53,2)</f>
        <v>134.69</v>
      </c>
      <c r="H53" s="164"/>
    </row>
    <row r="54" spans="1:8" ht="29.25" x14ac:dyDescent="0.25">
      <c r="A54" s="20" t="s">
        <v>123</v>
      </c>
      <c r="B54" s="20" t="s">
        <v>125</v>
      </c>
      <c r="C54" s="124" t="s">
        <v>127</v>
      </c>
      <c r="D54" s="134">
        <v>204.36</v>
      </c>
      <c r="E54" s="143" t="s">
        <v>178</v>
      </c>
      <c r="F54" s="143">
        <v>7.58</v>
      </c>
      <c r="G54" s="140">
        <f t="shared" si="4"/>
        <v>1549.04</v>
      </c>
      <c r="H54" s="164"/>
    </row>
    <row r="55" spans="1:8" ht="29.25" x14ac:dyDescent="0.25">
      <c r="A55" s="20" t="s">
        <v>124</v>
      </c>
      <c r="B55" s="20" t="s">
        <v>112</v>
      </c>
      <c r="C55" s="124" t="s">
        <v>117</v>
      </c>
      <c r="D55" s="134">
        <v>1.41</v>
      </c>
      <c r="E55" s="143" t="s">
        <v>14</v>
      </c>
      <c r="F55" s="143">
        <v>407.88</v>
      </c>
      <c r="G55" s="140">
        <f t="shared" si="4"/>
        <v>575.11</v>
      </c>
      <c r="H55" s="164"/>
    </row>
    <row r="56" spans="1:8" x14ac:dyDescent="0.25">
      <c r="A56" s="20"/>
      <c r="B56" s="20"/>
      <c r="C56" s="121"/>
      <c r="D56" s="136"/>
      <c r="E56" s="135"/>
      <c r="F56" s="135"/>
      <c r="G56" s="141">
        <f>SUM(G52:G55)</f>
        <v>2535.09</v>
      </c>
      <c r="H56" s="163">
        <f>D51*G56</f>
        <v>10140.36</v>
      </c>
    </row>
    <row r="57" spans="1:8" x14ac:dyDescent="0.25">
      <c r="A57" s="24" t="s">
        <v>22</v>
      </c>
      <c r="B57" s="24"/>
      <c r="C57" s="123" t="s">
        <v>128</v>
      </c>
      <c r="D57" s="137">
        <v>2</v>
      </c>
      <c r="E57" s="138" t="s">
        <v>6</v>
      </c>
      <c r="F57" s="135"/>
      <c r="G57" s="141"/>
      <c r="H57" s="162"/>
    </row>
    <row r="58" spans="1:8" ht="43.5" x14ac:dyDescent="0.25">
      <c r="A58" s="20" t="s">
        <v>129</v>
      </c>
      <c r="B58" s="20">
        <v>84214</v>
      </c>
      <c r="C58" s="124" t="s">
        <v>135</v>
      </c>
      <c r="D58" s="134">
        <v>8.86</v>
      </c>
      <c r="E58" s="143" t="s">
        <v>10</v>
      </c>
      <c r="F58" s="143">
        <v>54.26</v>
      </c>
      <c r="G58" s="140">
        <f t="shared" ref="G58:G62" si="5">TRUNC(D58*F58,2)</f>
        <v>480.74</v>
      </c>
      <c r="H58" s="164"/>
    </row>
    <row r="59" spans="1:8" ht="29.25" x14ac:dyDescent="0.25">
      <c r="A59" s="20" t="s">
        <v>130</v>
      </c>
      <c r="B59" s="20" t="s">
        <v>111</v>
      </c>
      <c r="C59" s="124" t="s">
        <v>136</v>
      </c>
      <c r="D59" s="134">
        <v>104.45</v>
      </c>
      <c r="E59" s="143" t="s">
        <v>178</v>
      </c>
      <c r="F59" s="143">
        <v>9.3800000000000008</v>
      </c>
      <c r="G59" s="140">
        <f t="shared" si="5"/>
        <v>979.74</v>
      </c>
      <c r="H59" s="164"/>
    </row>
    <row r="60" spans="1:8" ht="29.25" x14ac:dyDescent="0.25">
      <c r="A60" s="20" t="s">
        <v>131</v>
      </c>
      <c r="B60" s="20" t="s">
        <v>112</v>
      </c>
      <c r="C60" s="124" t="s">
        <v>117</v>
      </c>
      <c r="D60" s="134">
        <v>1.92</v>
      </c>
      <c r="E60" s="143" t="s">
        <v>14</v>
      </c>
      <c r="F60" s="143">
        <v>407.88</v>
      </c>
      <c r="G60" s="140">
        <f t="shared" si="5"/>
        <v>783.12</v>
      </c>
      <c r="H60" s="162"/>
    </row>
    <row r="61" spans="1:8" ht="57.75" x14ac:dyDescent="0.25">
      <c r="A61" s="20" t="s">
        <v>132</v>
      </c>
      <c r="B61" s="20">
        <v>73685</v>
      </c>
      <c r="C61" s="124" t="s">
        <v>137</v>
      </c>
      <c r="D61" s="134">
        <v>120</v>
      </c>
      <c r="E61" s="143" t="s">
        <v>14</v>
      </c>
      <c r="F61" s="143">
        <v>33.450000000000003</v>
      </c>
      <c r="G61" s="140">
        <f t="shared" si="5"/>
        <v>4014</v>
      </c>
      <c r="H61" s="162"/>
    </row>
    <row r="62" spans="1:8" x14ac:dyDescent="0.25">
      <c r="A62" s="20" t="s">
        <v>133</v>
      </c>
      <c r="B62" s="20">
        <v>84154</v>
      </c>
      <c r="C62" s="125" t="s">
        <v>138</v>
      </c>
      <c r="D62" s="134">
        <v>2.59</v>
      </c>
      <c r="E62" s="143" t="s">
        <v>184</v>
      </c>
      <c r="F62" s="143">
        <v>135.91</v>
      </c>
      <c r="G62" s="140">
        <f t="shared" si="5"/>
        <v>352</v>
      </c>
      <c r="H62" s="164"/>
    </row>
    <row r="63" spans="1:8" x14ac:dyDescent="0.25">
      <c r="A63" s="20"/>
      <c r="B63" s="20"/>
      <c r="C63" s="121"/>
      <c r="D63" s="136"/>
      <c r="E63" s="135"/>
      <c r="F63" s="135"/>
      <c r="G63" s="141">
        <f>SUM(G58:G62)</f>
        <v>6609.6</v>
      </c>
      <c r="H63" s="163">
        <f>D57*G63</f>
        <v>13219.2</v>
      </c>
    </row>
    <row r="64" spans="1:8" ht="15" customHeight="1" x14ac:dyDescent="0.25">
      <c r="A64" s="20"/>
      <c r="B64" s="20"/>
      <c r="C64" s="126"/>
      <c r="D64" s="136"/>
      <c r="E64" s="135"/>
      <c r="F64" s="135"/>
      <c r="G64" s="141"/>
      <c r="H64" s="162"/>
    </row>
    <row r="65" spans="1:8" x14ac:dyDescent="0.25">
      <c r="A65" s="24" t="s">
        <v>23</v>
      </c>
      <c r="B65" s="24"/>
      <c r="C65" s="123" t="s">
        <v>140</v>
      </c>
      <c r="D65" s="137">
        <v>1</v>
      </c>
      <c r="E65" s="138" t="s">
        <v>6</v>
      </c>
      <c r="F65" s="135"/>
      <c r="G65" s="141"/>
      <c r="H65" s="162"/>
    </row>
    <row r="66" spans="1:8" x14ac:dyDescent="0.25">
      <c r="A66" s="24" t="s">
        <v>24</v>
      </c>
      <c r="B66" s="24"/>
      <c r="C66" s="123" t="s">
        <v>141</v>
      </c>
      <c r="D66" s="137">
        <v>3</v>
      </c>
      <c r="E66" s="138" t="s">
        <v>6</v>
      </c>
      <c r="F66" s="135"/>
      <c r="G66" s="141"/>
      <c r="H66" s="162"/>
    </row>
    <row r="67" spans="1:8" ht="57.75" x14ac:dyDescent="0.25">
      <c r="A67" s="20" t="s">
        <v>29</v>
      </c>
      <c r="B67" s="20">
        <v>84224</v>
      </c>
      <c r="C67" s="124" t="s">
        <v>142</v>
      </c>
      <c r="D67" s="134">
        <v>22.18</v>
      </c>
      <c r="E67" s="143" t="s">
        <v>10</v>
      </c>
      <c r="F67" s="143">
        <v>37.14</v>
      </c>
      <c r="G67" s="140">
        <f t="shared" ref="G67:G71" si="6">TRUNC(D67*F67,2)</f>
        <v>823.76</v>
      </c>
      <c r="H67" s="164"/>
    </row>
    <row r="68" spans="1:8" ht="29.25" x14ac:dyDescent="0.25">
      <c r="A68" s="20" t="s">
        <v>30</v>
      </c>
      <c r="B68" s="20" t="s">
        <v>111</v>
      </c>
      <c r="C68" s="124" t="s">
        <v>116</v>
      </c>
      <c r="D68" s="134">
        <v>196.64</v>
      </c>
      <c r="E68" s="143" t="s">
        <v>178</v>
      </c>
      <c r="F68" s="143">
        <v>9.3800000000000008</v>
      </c>
      <c r="G68" s="140">
        <f t="shared" si="6"/>
        <v>1844.48</v>
      </c>
      <c r="H68" s="164"/>
    </row>
    <row r="69" spans="1:8" ht="29.25" x14ac:dyDescent="0.25">
      <c r="A69" s="20" t="s">
        <v>31</v>
      </c>
      <c r="B69" s="20" t="s">
        <v>125</v>
      </c>
      <c r="C69" s="124" t="s">
        <v>143</v>
      </c>
      <c r="D69" s="134">
        <v>157.82</v>
      </c>
      <c r="E69" s="143" t="s">
        <v>178</v>
      </c>
      <c r="F69" s="143">
        <v>7.58</v>
      </c>
      <c r="G69" s="140">
        <f t="shared" si="6"/>
        <v>1196.27</v>
      </c>
      <c r="H69" s="164"/>
    </row>
    <row r="70" spans="1:8" ht="29.25" x14ac:dyDescent="0.25">
      <c r="A70" s="20" t="s">
        <v>32</v>
      </c>
      <c r="B70" s="20" t="s">
        <v>112</v>
      </c>
      <c r="C70" s="124" t="s">
        <v>117</v>
      </c>
      <c r="D70" s="134">
        <v>1.34</v>
      </c>
      <c r="E70" s="143" t="s">
        <v>14</v>
      </c>
      <c r="F70" s="143">
        <v>407.88</v>
      </c>
      <c r="G70" s="140">
        <f t="shared" si="6"/>
        <v>546.54999999999995</v>
      </c>
      <c r="H70" s="164"/>
    </row>
    <row r="71" spans="1:8" ht="43.5" x14ac:dyDescent="0.25">
      <c r="A71" s="20" t="s">
        <v>50</v>
      </c>
      <c r="B71" s="20">
        <v>89272</v>
      </c>
      <c r="C71" s="124" t="s">
        <v>144</v>
      </c>
      <c r="D71" s="134">
        <v>5</v>
      </c>
      <c r="E71" s="143" t="s">
        <v>179</v>
      </c>
      <c r="F71" s="143">
        <v>171.03</v>
      </c>
      <c r="G71" s="140">
        <f t="shared" si="6"/>
        <v>855.15</v>
      </c>
      <c r="H71" s="162"/>
    </row>
    <row r="72" spans="1:8" x14ac:dyDescent="0.25">
      <c r="A72" s="20"/>
      <c r="B72" s="20"/>
      <c r="C72" s="121"/>
      <c r="D72" s="136"/>
      <c r="E72" s="135"/>
      <c r="F72" s="135"/>
      <c r="G72" s="141">
        <f>SUM(G67:G71)</f>
        <v>5266.2099999999991</v>
      </c>
      <c r="H72" s="163">
        <f>D66*G72</f>
        <v>15798.629999999997</v>
      </c>
    </row>
    <row r="73" spans="1:8" x14ac:dyDescent="0.25">
      <c r="A73" s="24" t="s">
        <v>145</v>
      </c>
      <c r="B73" s="24"/>
      <c r="C73" s="123" t="s">
        <v>146</v>
      </c>
      <c r="D73" s="137">
        <v>2</v>
      </c>
      <c r="E73" s="138" t="s">
        <v>6</v>
      </c>
      <c r="F73" s="135"/>
      <c r="G73" s="141"/>
      <c r="H73" s="162"/>
    </row>
    <row r="74" spans="1:8" ht="43.5" x14ac:dyDescent="0.25">
      <c r="A74" s="20" t="s">
        <v>147</v>
      </c>
      <c r="B74" s="20">
        <v>84214</v>
      </c>
      <c r="C74" s="124" t="s">
        <v>135</v>
      </c>
      <c r="D74" s="134">
        <v>1.65</v>
      </c>
      <c r="E74" s="143" t="s">
        <v>10</v>
      </c>
      <c r="F74" s="143">
        <v>54.26</v>
      </c>
      <c r="G74" s="140">
        <f t="shared" ref="G74:G76" si="7">TRUNC(D74*F74,2)</f>
        <v>89.52</v>
      </c>
      <c r="H74" s="162"/>
    </row>
    <row r="75" spans="1:8" ht="29.25" x14ac:dyDescent="0.25">
      <c r="A75" s="20" t="s">
        <v>148</v>
      </c>
      <c r="B75" s="20" t="s">
        <v>111</v>
      </c>
      <c r="C75" s="124" t="s">
        <v>116</v>
      </c>
      <c r="D75" s="134">
        <v>19.45</v>
      </c>
      <c r="E75" s="143" t="s">
        <v>178</v>
      </c>
      <c r="F75" s="143">
        <v>9.3800000000000008</v>
      </c>
      <c r="G75" s="140">
        <f t="shared" si="7"/>
        <v>182.44</v>
      </c>
      <c r="H75" s="164"/>
    </row>
    <row r="76" spans="1:8" ht="29.25" x14ac:dyDescent="0.25">
      <c r="A76" s="20" t="s">
        <v>149</v>
      </c>
      <c r="B76" s="20" t="s">
        <v>112</v>
      </c>
      <c r="C76" s="124" t="s">
        <v>117</v>
      </c>
      <c r="D76" s="134">
        <v>0.18</v>
      </c>
      <c r="E76" s="143" t="s">
        <v>14</v>
      </c>
      <c r="F76" s="143">
        <v>407.88</v>
      </c>
      <c r="G76" s="140">
        <f t="shared" si="7"/>
        <v>73.41</v>
      </c>
      <c r="H76" s="164"/>
    </row>
    <row r="77" spans="1:8" x14ac:dyDescent="0.25">
      <c r="A77" s="20"/>
      <c r="B77" s="20"/>
      <c r="C77" s="121"/>
      <c r="D77" s="136"/>
      <c r="E77" s="135"/>
      <c r="F77" s="135"/>
      <c r="G77" s="141">
        <f>SUM(G74:G76)</f>
        <v>345.37</v>
      </c>
      <c r="H77" s="163">
        <f>D73*G77</f>
        <v>690.74</v>
      </c>
    </row>
    <row r="78" spans="1:8" x14ac:dyDescent="0.25">
      <c r="A78" s="24" t="s">
        <v>151</v>
      </c>
      <c r="B78" s="20"/>
      <c r="C78" s="123" t="s">
        <v>152</v>
      </c>
      <c r="D78" s="137">
        <v>1</v>
      </c>
      <c r="E78" s="138" t="s">
        <v>6</v>
      </c>
      <c r="F78" s="135"/>
      <c r="G78" s="141"/>
      <c r="H78" s="162"/>
    </row>
    <row r="79" spans="1:8" ht="43.5" x14ac:dyDescent="0.25">
      <c r="A79" s="20" t="s">
        <v>153</v>
      </c>
      <c r="B79" s="20">
        <v>84214</v>
      </c>
      <c r="C79" s="124" t="s">
        <v>134</v>
      </c>
      <c r="D79" s="134">
        <v>36</v>
      </c>
      <c r="E79" s="143" t="s">
        <v>10</v>
      </c>
      <c r="F79" s="143">
        <v>54.26</v>
      </c>
      <c r="G79" s="140">
        <f t="shared" ref="G79:G81" si="8">TRUNC(D79*F79,2)</f>
        <v>1953.36</v>
      </c>
      <c r="H79" s="162"/>
    </row>
    <row r="80" spans="1:8" ht="15" customHeight="1" x14ac:dyDescent="0.25">
      <c r="A80" s="20" t="s">
        <v>154</v>
      </c>
      <c r="B80" s="20" t="s">
        <v>111</v>
      </c>
      <c r="C80" s="124" t="s">
        <v>115</v>
      </c>
      <c r="D80" s="134">
        <v>849.73</v>
      </c>
      <c r="E80" s="143" t="s">
        <v>178</v>
      </c>
      <c r="F80" s="143">
        <v>9.3800000000000008</v>
      </c>
      <c r="G80" s="140">
        <f t="shared" si="8"/>
        <v>7970.46</v>
      </c>
      <c r="H80" s="164"/>
    </row>
    <row r="81" spans="1:8" ht="29.25" x14ac:dyDescent="0.25">
      <c r="A81" s="20" t="s">
        <v>155</v>
      </c>
      <c r="B81" s="20" t="s">
        <v>112</v>
      </c>
      <c r="C81" s="124" t="s">
        <v>117</v>
      </c>
      <c r="D81" s="134">
        <v>7.2</v>
      </c>
      <c r="E81" s="143" t="s">
        <v>14</v>
      </c>
      <c r="F81" s="143">
        <v>407.88</v>
      </c>
      <c r="G81" s="140">
        <f t="shared" si="8"/>
        <v>2936.73</v>
      </c>
      <c r="H81" s="162"/>
    </row>
    <row r="82" spans="1:8" x14ac:dyDescent="0.25">
      <c r="A82" s="20"/>
      <c r="B82" s="20"/>
      <c r="C82" s="121"/>
      <c r="D82" s="136"/>
      <c r="E82" s="135"/>
      <c r="F82" s="135"/>
      <c r="G82" s="141">
        <f>SUM(G79:G81)</f>
        <v>12860.55</v>
      </c>
      <c r="H82" s="163">
        <f>D78*G82</f>
        <v>12860.55</v>
      </c>
    </row>
    <row r="83" spans="1:8" x14ac:dyDescent="0.25">
      <c r="A83" s="24" t="s">
        <v>156</v>
      </c>
      <c r="B83" s="20"/>
      <c r="C83" s="123" t="s">
        <v>157</v>
      </c>
      <c r="D83" s="137">
        <v>2</v>
      </c>
      <c r="E83" s="138" t="s">
        <v>6</v>
      </c>
      <c r="F83" s="135"/>
      <c r="G83" s="141"/>
      <c r="H83" s="162"/>
    </row>
    <row r="84" spans="1:8" ht="43.5" x14ac:dyDescent="0.25">
      <c r="A84" s="20" t="s">
        <v>158</v>
      </c>
      <c r="B84" s="20">
        <v>84214</v>
      </c>
      <c r="C84" s="124" t="s">
        <v>135</v>
      </c>
      <c r="D84" s="134">
        <v>24.5</v>
      </c>
      <c r="E84" s="143" t="s">
        <v>10</v>
      </c>
      <c r="F84" s="143">
        <v>54.26</v>
      </c>
      <c r="G84" s="140">
        <f t="shared" ref="G84:G86" si="9">TRUNC(D84*F84,2)</f>
        <v>1329.37</v>
      </c>
      <c r="H84" s="162"/>
    </row>
    <row r="85" spans="1:8" ht="29.25" x14ac:dyDescent="0.25">
      <c r="A85" s="20" t="s">
        <v>159</v>
      </c>
      <c r="B85" s="20" t="s">
        <v>111</v>
      </c>
      <c r="C85" s="124" t="s">
        <v>116</v>
      </c>
      <c r="D85" s="134">
        <v>150</v>
      </c>
      <c r="E85" s="143" t="s">
        <v>178</v>
      </c>
      <c r="F85" s="143">
        <v>9.3800000000000008</v>
      </c>
      <c r="G85" s="140">
        <f t="shared" si="9"/>
        <v>1407</v>
      </c>
      <c r="H85" s="162"/>
    </row>
    <row r="86" spans="1:8" ht="29.25" x14ac:dyDescent="0.25">
      <c r="A86" s="20" t="s">
        <v>160</v>
      </c>
      <c r="B86" s="20" t="s">
        <v>112</v>
      </c>
      <c r="C86" s="124" t="s">
        <v>117</v>
      </c>
      <c r="D86" s="134">
        <v>4.13</v>
      </c>
      <c r="E86" s="143" t="s">
        <v>14</v>
      </c>
      <c r="F86" s="143">
        <v>407.88</v>
      </c>
      <c r="G86" s="140">
        <f t="shared" si="9"/>
        <v>1684.54</v>
      </c>
      <c r="H86" s="164"/>
    </row>
    <row r="87" spans="1:8" x14ac:dyDescent="0.25">
      <c r="A87" s="20"/>
      <c r="B87" s="20"/>
      <c r="C87" s="121"/>
      <c r="D87" s="136"/>
      <c r="E87" s="135"/>
      <c r="F87" s="135"/>
      <c r="G87" s="141">
        <f>SUM(G84:G86)</f>
        <v>4420.91</v>
      </c>
      <c r="H87" s="163">
        <f>D83*G87</f>
        <v>8841.82</v>
      </c>
    </row>
    <row r="88" spans="1:8" x14ac:dyDescent="0.25">
      <c r="A88" s="24" t="s">
        <v>161</v>
      </c>
      <c r="B88" s="20"/>
      <c r="C88" s="123" t="s">
        <v>162</v>
      </c>
      <c r="D88" s="137">
        <v>24</v>
      </c>
      <c r="E88" s="138" t="s">
        <v>6</v>
      </c>
      <c r="F88" s="135"/>
      <c r="G88" s="141"/>
      <c r="H88" s="162"/>
    </row>
    <row r="89" spans="1:8" ht="57.75" x14ac:dyDescent="0.25">
      <c r="A89" s="20" t="s">
        <v>163</v>
      </c>
      <c r="B89" s="20">
        <v>84217</v>
      </c>
      <c r="C89" s="124" t="s">
        <v>166</v>
      </c>
      <c r="D89" s="134">
        <v>0.4</v>
      </c>
      <c r="E89" s="143" t="s">
        <v>10</v>
      </c>
      <c r="F89" s="143">
        <v>57.91</v>
      </c>
      <c r="G89" s="140">
        <f t="shared" ref="G89:G91" si="10">TRUNC(D89*F89,2)</f>
        <v>23.16</v>
      </c>
      <c r="H89" s="162"/>
    </row>
    <row r="90" spans="1:8" ht="29.25" x14ac:dyDescent="0.25">
      <c r="A90" s="20" t="s">
        <v>164</v>
      </c>
      <c r="B90" s="20" t="s">
        <v>111</v>
      </c>
      <c r="C90" s="124" t="s">
        <v>116</v>
      </c>
      <c r="D90" s="134">
        <v>6.91</v>
      </c>
      <c r="E90" s="143" t="s">
        <v>178</v>
      </c>
      <c r="F90" s="143">
        <v>9.3800000000000008</v>
      </c>
      <c r="G90" s="140">
        <f t="shared" si="10"/>
        <v>64.81</v>
      </c>
      <c r="H90" s="164"/>
    </row>
    <row r="91" spans="1:8" ht="29.25" x14ac:dyDescent="0.25">
      <c r="A91" s="20" t="s">
        <v>165</v>
      </c>
      <c r="B91" s="20" t="s">
        <v>112</v>
      </c>
      <c r="C91" s="124" t="s">
        <v>117</v>
      </c>
      <c r="D91" s="134">
        <v>0.02</v>
      </c>
      <c r="E91" s="143" t="s">
        <v>14</v>
      </c>
      <c r="F91" s="143">
        <v>407.88</v>
      </c>
      <c r="G91" s="140">
        <f t="shared" si="10"/>
        <v>8.15</v>
      </c>
      <c r="H91" s="162"/>
    </row>
    <row r="92" spans="1:8" x14ac:dyDescent="0.25">
      <c r="A92" s="20"/>
      <c r="B92" s="20"/>
      <c r="C92" s="121"/>
      <c r="D92" s="136"/>
      <c r="E92" s="135"/>
      <c r="F92" s="135"/>
      <c r="G92" s="141">
        <f>SUM(G89:G91)</f>
        <v>96.12</v>
      </c>
      <c r="H92" s="163">
        <f>D88*G92</f>
        <v>2306.88</v>
      </c>
    </row>
    <row r="93" spans="1:8" ht="15" customHeight="1" x14ac:dyDescent="0.25">
      <c r="A93" s="20"/>
      <c r="B93" s="20"/>
      <c r="C93" s="126"/>
      <c r="D93" s="136"/>
      <c r="E93" s="135"/>
      <c r="F93" s="135"/>
      <c r="G93" s="142"/>
      <c r="H93" s="25"/>
    </row>
    <row r="94" spans="1:8" x14ac:dyDescent="0.25">
      <c r="A94" s="24" t="s">
        <v>25</v>
      </c>
      <c r="B94" s="24"/>
      <c r="C94" s="123" t="s">
        <v>168</v>
      </c>
      <c r="D94" s="137">
        <v>1</v>
      </c>
      <c r="E94" s="138" t="s">
        <v>6</v>
      </c>
      <c r="F94" s="135"/>
      <c r="G94" s="142"/>
      <c r="H94" s="25"/>
    </row>
    <row r="95" spans="1:8" x14ac:dyDescent="0.25">
      <c r="A95" s="20" t="s">
        <v>26</v>
      </c>
      <c r="B95" s="20">
        <v>72897</v>
      </c>
      <c r="C95" s="125" t="s">
        <v>169</v>
      </c>
      <c r="D95" s="134">
        <v>50</v>
      </c>
      <c r="E95" s="143" t="s">
        <v>14</v>
      </c>
      <c r="F95" s="143">
        <v>23.98</v>
      </c>
      <c r="G95" s="140">
        <f t="shared" ref="G95:G97" si="11">TRUNC(D95*F95,2)</f>
        <v>1199</v>
      </c>
      <c r="H95" s="25"/>
    </row>
    <row r="96" spans="1:8" ht="29.25" x14ac:dyDescent="0.25">
      <c r="A96" s="20" t="s">
        <v>27</v>
      </c>
      <c r="B96" s="20">
        <v>83444</v>
      </c>
      <c r="C96" s="119" t="s">
        <v>170</v>
      </c>
      <c r="D96" s="134">
        <v>500</v>
      </c>
      <c r="E96" s="143" t="s">
        <v>180</v>
      </c>
      <c r="F96" s="143">
        <v>0.98</v>
      </c>
      <c r="G96" s="140">
        <f t="shared" si="11"/>
        <v>490</v>
      </c>
      <c r="H96" s="25"/>
    </row>
    <row r="97" spans="1:10" x14ac:dyDescent="0.25">
      <c r="A97" s="20" t="s">
        <v>28</v>
      </c>
      <c r="B97" s="20">
        <v>9537</v>
      </c>
      <c r="C97" s="118" t="s">
        <v>171</v>
      </c>
      <c r="D97" s="134">
        <v>300</v>
      </c>
      <c r="E97" s="143" t="s">
        <v>10</v>
      </c>
      <c r="F97" s="143">
        <v>2.71</v>
      </c>
      <c r="G97" s="140">
        <f t="shared" si="11"/>
        <v>813</v>
      </c>
      <c r="H97" s="25"/>
    </row>
    <row r="98" spans="1:10" x14ac:dyDescent="0.25">
      <c r="A98" s="20"/>
      <c r="B98" s="20"/>
      <c r="C98" s="23"/>
      <c r="D98" s="136"/>
      <c r="E98" s="135"/>
      <c r="F98" s="135"/>
      <c r="G98" s="141">
        <f>SUM(G95:G97)</f>
        <v>2502</v>
      </c>
      <c r="H98" s="161">
        <f>D94*G98</f>
        <v>2502</v>
      </c>
    </row>
    <row r="99" spans="1:10" ht="15.75" thickBot="1" x14ac:dyDescent="0.3">
      <c r="A99" s="71"/>
      <c r="B99" s="71"/>
      <c r="C99" s="19"/>
      <c r="D99" s="71"/>
      <c r="E99" s="72"/>
      <c r="F99" s="72"/>
      <c r="G99" s="91"/>
      <c r="H99" s="165"/>
    </row>
    <row r="100" spans="1:10" ht="15.75" thickBot="1" x14ac:dyDescent="0.3">
      <c r="A100" s="27"/>
      <c r="B100" s="28"/>
      <c r="C100" s="29" t="s">
        <v>51</v>
      </c>
      <c r="D100" s="28"/>
      <c r="E100" s="30"/>
      <c r="F100" s="30"/>
      <c r="G100" s="92"/>
      <c r="H100" s="166">
        <f>SUM(H19:H99)</f>
        <v>136686.17000000001</v>
      </c>
      <c r="I100" s="171"/>
      <c r="J100" s="171"/>
    </row>
    <row r="101" spans="1:10" ht="15.75" thickBot="1" x14ac:dyDescent="0.3">
      <c r="A101" s="58"/>
      <c r="B101" s="58"/>
      <c r="C101" s="127"/>
      <c r="D101" s="58"/>
      <c r="E101" s="58"/>
      <c r="F101" s="58"/>
      <c r="G101" s="65"/>
      <c r="I101" s="171"/>
      <c r="J101" s="171"/>
    </row>
    <row r="102" spans="1:10" ht="15" customHeight="1" thickBot="1" x14ac:dyDescent="0.3">
      <c r="A102" s="222" t="s">
        <v>189</v>
      </c>
      <c r="B102" s="223"/>
      <c r="C102" s="223"/>
      <c r="D102" s="223"/>
      <c r="E102" s="223"/>
      <c r="F102" s="223"/>
      <c r="G102" s="223"/>
      <c r="H102" s="224"/>
    </row>
    <row r="103" spans="1:10" x14ac:dyDescent="0.25">
      <c r="A103" s="58"/>
      <c r="B103" s="58"/>
      <c r="C103" s="58"/>
      <c r="D103" s="58"/>
      <c r="E103" s="58"/>
      <c r="F103" s="58"/>
      <c r="G103" s="58"/>
      <c r="I103" s="105"/>
    </row>
    <row r="104" spans="1:10" x14ac:dyDescent="0.25">
      <c r="A104" s="172" t="s">
        <v>191</v>
      </c>
      <c r="B104" s="58"/>
      <c r="C104" s="58"/>
      <c r="D104" s="58"/>
      <c r="E104" s="58"/>
      <c r="F104" s="58"/>
      <c r="G104" s="58"/>
      <c r="I104" s="105"/>
    </row>
    <row r="105" spans="1:10" x14ac:dyDescent="0.25">
      <c r="A105" s="58" t="s">
        <v>192</v>
      </c>
      <c r="B105" s="58"/>
      <c r="C105" s="58"/>
      <c r="D105" s="58"/>
      <c r="E105" s="58"/>
      <c r="F105" s="58"/>
      <c r="G105" s="58"/>
      <c r="I105" s="105"/>
    </row>
    <row r="106" spans="1:10" x14ac:dyDescent="0.25">
      <c r="A106" s="58" t="s">
        <v>194</v>
      </c>
      <c r="B106" s="58"/>
      <c r="C106" s="58"/>
      <c r="D106" s="58"/>
      <c r="E106" s="58"/>
      <c r="F106" s="58"/>
      <c r="G106" s="58"/>
      <c r="I106" s="105"/>
    </row>
    <row r="107" spans="1:10" x14ac:dyDescent="0.25">
      <c r="A107" s="58" t="s">
        <v>193</v>
      </c>
      <c r="B107" s="58"/>
      <c r="C107" s="58"/>
      <c r="D107" s="58"/>
      <c r="E107" s="58"/>
      <c r="F107" s="58"/>
      <c r="G107" s="58"/>
      <c r="I107" s="105"/>
    </row>
    <row r="108" spans="1:10" ht="15.75" thickBot="1" x14ac:dyDescent="0.3">
      <c r="A108" s="58"/>
      <c r="B108" s="58"/>
      <c r="C108" s="58"/>
      <c r="D108" s="58"/>
      <c r="E108" s="58"/>
      <c r="F108" s="58"/>
      <c r="G108" s="58"/>
      <c r="I108" s="105"/>
    </row>
    <row r="109" spans="1:10" ht="15.75" x14ac:dyDescent="0.25">
      <c r="A109" s="75" t="s">
        <v>182</v>
      </c>
      <c r="B109" s="78"/>
      <c r="C109" s="78"/>
      <c r="D109" s="78"/>
      <c r="E109" s="79"/>
      <c r="F109" s="78"/>
      <c r="G109" s="78"/>
      <c r="H109" s="167"/>
      <c r="I109" s="171"/>
    </row>
    <row r="110" spans="1:10" ht="15.75" x14ac:dyDescent="0.25">
      <c r="A110" s="57"/>
      <c r="B110" s="35"/>
      <c r="C110" s="35"/>
      <c r="D110" s="35"/>
      <c r="E110" s="35"/>
      <c r="F110" s="35"/>
      <c r="G110" s="35"/>
      <c r="H110" s="148"/>
    </row>
    <row r="111" spans="1:10" ht="15.75" x14ac:dyDescent="0.25">
      <c r="A111" s="57"/>
      <c r="B111" s="58"/>
      <c r="C111" s="58"/>
      <c r="D111" s="58"/>
      <c r="E111" s="175"/>
      <c r="F111" s="31"/>
      <c r="G111" s="65"/>
      <c r="H111" s="176"/>
    </row>
    <row r="112" spans="1:10" ht="15.75" x14ac:dyDescent="0.25">
      <c r="A112" s="57"/>
      <c r="B112" s="58"/>
      <c r="C112" s="58"/>
      <c r="D112" s="58"/>
      <c r="E112" s="58"/>
      <c r="F112" s="58"/>
      <c r="G112" s="65"/>
      <c r="H112" s="176"/>
    </row>
    <row r="113" spans="1:8" x14ac:dyDescent="0.25">
      <c r="A113" s="61"/>
      <c r="B113" s="58"/>
      <c r="C113" s="58"/>
      <c r="D113" s="58"/>
      <c r="E113" s="65"/>
      <c r="F113" s="58"/>
      <c r="G113" s="65"/>
      <c r="H113" s="176"/>
    </row>
    <row r="114" spans="1:8" ht="15" customHeight="1" x14ac:dyDescent="0.25">
      <c r="A114" s="61"/>
      <c r="B114" s="58"/>
      <c r="C114" s="95" t="s">
        <v>40</v>
      </c>
      <c r="D114" s="58"/>
      <c r="E114" s="66"/>
      <c r="F114" s="67"/>
      <c r="G114" s="67"/>
      <c r="H114" s="148"/>
    </row>
    <row r="115" spans="1:8" ht="15" customHeight="1" x14ac:dyDescent="0.25">
      <c r="A115" s="61"/>
      <c r="B115" s="58"/>
      <c r="C115" s="96" t="s">
        <v>52</v>
      </c>
      <c r="D115" s="58"/>
      <c r="E115" s="66"/>
      <c r="F115" s="67"/>
      <c r="G115" s="67"/>
      <c r="H115" s="148"/>
    </row>
    <row r="116" spans="1:8" ht="15" customHeight="1" thickBot="1" x14ac:dyDescent="0.3">
      <c r="A116" s="112"/>
      <c r="B116" s="87"/>
      <c r="C116" s="177" t="s">
        <v>195</v>
      </c>
      <c r="D116" s="87"/>
      <c r="E116" s="87"/>
      <c r="F116" s="87"/>
      <c r="G116" s="87"/>
      <c r="H116" s="178"/>
    </row>
    <row r="118" spans="1:8" x14ac:dyDescent="0.25">
      <c r="A118" s="93"/>
    </row>
    <row r="119" spans="1:8" x14ac:dyDescent="0.25">
      <c r="A119" s="93"/>
    </row>
    <row r="120" spans="1:8" x14ac:dyDescent="0.25">
      <c r="A120" s="93"/>
    </row>
    <row r="121" spans="1:8" x14ac:dyDescent="0.25">
      <c r="A121" s="93"/>
    </row>
    <row r="122" spans="1:8" x14ac:dyDescent="0.25">
      <c r="A122" s="93"/>
    </row>
    <row r="144" spans="2:2" x14ac:dyDescent="0.25">
      <c r="B144" s="105"/>
    </row>
    <row r="146" spans="2:2" x14ac:dyDescent="0.25">
      <c r="B146" s="17"/>
    </row>
    <row r="147" spans="2:2" x14ac:dyDescent="0.25">
      <c r="B147" s="17"/>
    </row>
  </sheetData>
  <mergeCells count="6">
    <mergeCell ref="A10:H10"/>
    <mergeCell ref="A102:H102"/>
    <mergeCell ref="A1:H1"/>
    <mergeCell ref="A2:H2"/>
    <mergeCell ref="A3:H3"/>
    <mergeCell ref="A4:H4"/>
  </mergeCells>
  <pageMargins left="0.51181102362204722" right="0.51181102362204722" top="0.78740157480314965" bottom="0.78740157480314965" header="0.31496062992125984" footer="0.31496062992125984"/>
  <pageSetup paperSize="9" scale="52" orientation="portrait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7"/>
  <sheetViews>
    <sheetView workbookViewId="0">
      <selection activeCell="A30" sqref="A30"/>
    </sheetView>
  </sheetViews>
  <sheetFormatPr defaultRowHeight="15" x14ac:dyDescent="0.25"/>
  <cols>
    <col min="1" max="1" width="7.7109375" customWidth="1"/>
    <col min="2" max="2" width="36.42578125" bestFit="1" customWidth="1"/>
    <col min="3" max="3" width="16.28515625" customWidth="1"/>
    <col min="4" max="4" width="10.42578125" bestFit="1" customWidth="1"/>
    <col min="5" max="5" width="16.28515625" customWidth="1"/>
    <col min="6" max="6" width="10.42578125" bestFit="1" customWidth="1"/>
    <col min="7" max="7" width="16.28515625" style="15" customWidth="1"/>
    <col min="8" max="8" width="12" style="15" bestFit="1" customWidth="1"/>
    <col min="9" max="9" width="16.28515625" style="15" customWidth="1"/>
    <col min="10" max="10" width="11.85546875" style="15" customWidth="1"/>
    <col min="11" max="11" width="20.7109375" bestFit="1" customWidth="1"/>
    <col min="12" max="12" width="11.42578125" bestFit="1" customWidth="1"/>
  </cols>
  <sheetData>
    <row r="1" spans="1:12" ht="19.5" thickTop="1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18.75" x14ac:dyDescent="0.25">
      <c r="A2" s="243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8.75" x14ac:dyDescent="0.25">
      <c r="A3" s="243" t="s">
        <v>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9.5" thickBot="1" x14ac:dyDescent="0.3">
      <c r="A4" s="237" t="str">
        <f>'PLANILHA desc.'!A6:G6</f>
        <v>E-mail: belter@belterconstrucoes.com.br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1:12" ht="6" customHeight="1" thickTop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2" x14ac:dyDescent="0.25">
      <c r="A6" s="172" t="s">
        <v>55</v>
      </c>
      <c r="B6" s="62"/>
      <c r="D6" s="62"/>
      <c r="E6" s="58"/>
      <c r="F6" s="58"/>
      <c r="G6" s="58"/>
      <c r="H6" s="58"/>
      <c r="I6" s="11"/>
      <c r="J6" s="11"/>
    </row>
    <row r="7" spans="1:12" s="15" customFormat="1" ht="15" customHeight="1" x14ac:dyDescent="0.25">
      <c r="A7" s="172" t="s">
        <v>56</v>
      </c>
      <c r="B7" s="62"/>
      <c r="C7"/>
      <c r="D7" s="62"/>
      <c r="E7" s="58"/>
      <c r="F7" s="58"/>
      <c r="G7" s="58"/>
      <c r="H7" s="58"/>
      <c r="I7" s="33"/>
      <c r="J7" s="33"/>
    </row>
    <row r="8" spans="1:12" s="15" customFormat="1" ht="15" customHeight="1" x14ac:dyDescent="0.25">
      <c r="A8" s="172" t="s">
        <v>185</v>
      </c>
      <c r="B8" s="62"/>
      <c r="C8"/>
      <c r="D8" s="62"/>
      <c r="E8" s="58"/>
      <c r="F8" s="58"/>
      <c r="G8" s="58"/>
      <c r="H8" s="58"/>
      <c r="I8" s="34"/>
      <c r="J8" s="34"/>
    </row>
    <row r="9" spans="1:12" s="15" customFormat="1" ht="6" customHeight="1" x14ac:dyDescent="0.25">
      <c r="A9" s="37"/>
      <c r="B9" s="37"/>
      <c r="C9" s="173"/>
      <c r="D9" s="37"/>
      <c r="E9" s="35"/>
      <c r="F9" s="35"/>
      <c r="G9" s="35"/>
      <c r="H9" s="35"/>
      <c r="I9" s="34"/>
      <c r="J9" s="34"/>
    </row>
    <row r="10" spans="1:12" s="15" customFormat="1" x14ac:dyDescent="0.25">
      <c r="A10" s="7" t="s">
        <v>190</v>
      </c>
      <c r="B10" s="10"/>
      <c r="C10" s="10"/>
      <c r="D10" s="10"/>
      <c r="E10" s="10"/>
      <c r="F10" s="10"/>
      <c r="G10" s="10"/>
      <c r="H10" s="35"/>
      <c r="I10" s="110"/>
      <c r="J10" s="110"/>
    </row>
    <row r="11" spans="1:12" s="15" customFormat="1" x14ac:dyDescent="0.25">
      <c r="A11" s="4" t="s">
        <v>57</v>
      </c>
      <c r="B11" s="4"/>
      <c r="C11" s="4"/>
      <c r="E11" s="174"/>
      <c r="F11" s="174"/>
      <c r="G11" s="174"/>
      <c r="H11" s="58"/>
      <c r="I11" s="110"/>
      <c r="J11" s="110"/>
    </row>
    <row r="12" spans="1:12" s="15" customFormat="1" x14ac:dyDescent="0.25">
      <c r="A12" s="4" t="s">
        <v>58</v>
      </c>
      <c r="B12" s="4"/>
      <c r="C12" s="4"/>
      <c r="E12" s="174"/>
      <c r="F12" s="174"/>
      <c r="G12" s="174"/>
      <c r="H12" s="58"/>
      <c r="I12" s="110"/>
      <c r="J12" s="110"/>
    </row>
    <row r="13" spans="1:12" s="15" customFormat="1" x14ac:dyDescent="0.25">
      <c r="A13" s="7" t="s">
        <v>59</v>
      </c>
      <c r="B13" s="7"/>
      <c r="C13" s="7"/>
      <c r="E13" s="106"/>
      <c r="F13" s="7"/>
      <c r="G13" s="7"/>
      <c r="H13" s="58"/>
      <c r="I13" s="110"/>
      <c r="J13" s="110"/>
    </row>
    <row r="14" spans="1:12" s="15" customFormat="1" x14ac:dyDescent="0.25">
      <c r="A14" s="18" t="s">
        <v>54</v>
      </c>
      <c r="B14" s="7"/>
      <c r="C14" s="7"/>
      <c r="D14" s="7"/>
      <c r="E14" s="106"/>
      <c r="F14" s="7"/>
      <c r="G14" s="7"/>
      <c r="H14" s="58"/>
      <c r="I14" s="110"/>
      <c r="J14" s="110"/>
    </row>
    <row r="15" spans="1:12" s="15" customFormat="1" x14ac:dyDescent="0.25">
      <c r="A15" s="18" t="s">
        <v>186</v>
      </c>
      <c r="B15" s="34"/>
      <c r="C15" s="34"/>
      <c r="D15" s="34"/>
      <c r="F15" s="34"/>
      <c r="G15" s="34"/>
      <c r="H15" s="110"/>
      <c r="I15" s="110"/>
      <c r="J15" s="110"/>
    </row>
    <row r="16" spans="1:12" s="15" customFormat="1" x14ac:dyDescent="0.25">
      <c r="A16" s="7" t="s">
        <v>188</v>
      </c>
      <c r="B16" s="34"/>
      <c r="C16" s="34"/>
      <c r="D16" s="34"/>
      <c r="F16" s="34"/>
      <c r="G16" s="34"/>
      <c r="H16" s="110"/>
      <c r="I16" s="110"/>
      <c r="J16" s="110"/>
    </row>
    <row r="17" spans="1:12" s="15" customFormat="1" ht="6" customHeight="1" thickBot="1" x14ac:dyDescent="0.3">
      <c r="A17" s="36"/>
      <c r="B17" s="37"/>
      <c r="C17" s="39"/>
      <c r="D17" s="40"/>
      <c r="E17" s="39"/>
      <c r="F17" s="40"/>
      <c r="G17" s="39"/>
      <c r="H17" s="38"/>
      <c r="I17" s="38"/>
      <c r="J17" s="38"/>
    </row>
    <row r="18" spans="1:12" s="15" customFormat="1" ht="15.75" thickBot="1" x14ac:dyDescent="0.3">
      <c r="A18" s="246" t="s">
        <v>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8"/>
    </row>
    <row r="19" spans="1:12" s="15" customFormat="1" ht="15.75" thickBot="1" x14ac:dyDescent="0.3">
      <c r="A19" s="249" t="s">
        <v>5</v>
      </c>
      <c r="B19" s="251" t="s">
        <v>41</v>
      </c>
      <c r="C19" s="253" t="s">
        <v>35</v>
      </c>
      <c r="D19" s="253"/>
      <c r="E19" s="254" t="s">
        <v>42</v>
      </c>
      <c r="F19" s="255"/>
      <c r="G19" s="253" t="s">
        <v>43</v>
      </c>
      <c r="H19" s="255"/>
      <c r="I19" s="253" t="s">
        <v>187</v>
      </c>
      <c r="J19" s="255"/>
      <c r="K19" s="256" t="s">
        <v>34</v>
      </c>
      <c r="L19" s="257"/>
    </row>
    <row r="20" spans="1:12" s="15" customFormat="1" ht="15.75" thickBot="1" x14ac:dyDescent="0.3">
      <c r="A20" s="250"/>
      <c r="B20" s="252"/>
      <c r="C20" s="42" t="s">
        <v>37</v>
      </c>
      <c r="D20" s="43" t="s">
        <v>38</v>
      </c>
      <c r="E20" s="44" t="s">
        <v>37</v>
      </c>
      <c r="F20" s="43" t="s">
        <v>38</v>
      </c>
      <c r="G20" s="44" t="s">
        <v>37</v>
      </c>
      <c r="H20" s="45" t="s">
        <v>38</v>
      </c>
      <c r="I20" s="44" t="s">
        <v>37</v>
      </c>
      <c r="J20" s="45" t="s">
        <v>38</v>
      </c>
      <c r="K20" s="99" t="s">
        <v>37</v>
      </c>
      <c r="L20" s="41" t="s">
        <v>38</v>
      </c>
    </row>
    <row r="21" spans="1:12" s="15" customFormat="1" ht="15.75" thickBot="1" x14ac:dyDescent="0.3">
      <c r="A21" s="70" t="s">
        <v>44</v>
      </c>
      <c r="B21" s="9" t="str">
        <f>'PLANILHA desc.'!C19</f>
        <v>SERVIÇOS PRELIMINARES</v>
      </c>
      <c r="C21" s="103">
        <f>(K21*D21)</f>
        <v>7400.9156999999996</v>
      </c>
      <c r="D21" s="47">
        <v>0.97</v>
      </c>
      <c r="E21" s="103">
        <f>K21*F21</f>
        <v>76.298099999999991</v>
      </c>
      <c r="F21" s="47">
        <v>0.01</v>
      </c>
      <c r="G21" s="103">
        <f>K21*H21</f>
        <v>76.298099999999991</v>
      </c>
      <c r="H21" s="47">
        <v>0.01</v>
      </c>
      <c r="I21" s="179">
        <f>K21*J21</f>
        <v>76.298099999999991</v>
      </c>
      <c r="J21" s="47">
        <v>0.01</v>
      </c>
      <c r="K21" s="46">
        <f>'PLAN.0,5'!H25</f>
        <v>7629.8099999999995</v>
      </c>
      <c r="L21" s="100">
        <f>K21/K27</f>
        <v>5.5819912138879893E-2</v>
      </c>
    </row>
    <row r="22" spans="1:12" s="15" customFormat="1" ht="15.75" thickBot="1" x14ac:dyDescent="0.3">
      <c r="A22" s="153" t="s">
        <v>15</v>
      </c>
      <c r="B22" s="152" t="str">
        <f>'PLANILHA desc.'!C28</f>
        <v>SERVIÇOS DE TERRA E ROCHA</v>
      </c>
      <c r="C22" s="104">
        <f t="shared" ref="C22:C25" si="0">(K22*D22)</f>
        <v>35472.639999999999</v>
      </c>
      <c r="D22" s="49">
        <v>0.7</v>
      </c>
      <c r="E22" s="104"/>
      <c r="F22" s="49"/>
      <c r="G22" s="104"/>
      <c r="H22" s="49"/>
      <c r="I22" s="180">
        <f t="shared" ref="I22:I26" si="1">K22*J22</f>
        <v>15202.560000000001</v>
      </c>
      <c r="J22" s="49">
        <v>0.3</v>
      </c>
      <c r="K22" s="48">
        <f>'PLAN.0,5'!H34+'PLAN.0,5'!H40</f>
        <v>50675.200000000004</v>
      </c>
      <c r="L22" s="101">
        <f>K22/K27</f>
        <v>0.37074123885393828</v>
      </c>
    </row>
    <row r="23" spans="1:12" ht="15.75" thickBot="1" x14ac:dyDescent="0.3">
      <c r="A23" s="151" t="s">
        <v>17</v>
      </c>
      <c r="B23" s="152" t="str">
        <f>'PLANILHA desc.'!C44</f>
        <v>INFRAESTRUTURA</v>
      </c>
      <c r="C23" s="104">
        <f t="shared" si="0"/>
        <v>4808.3920000000007</v>
      </c>
      <c r="D23" s="49">
        <v>0.4</v>
      </c>
      <c r="E23" s="104">
        <f t="shared" ref="E23:E25" si="2">K23*F23</f>
        <v>7212.5880000000006</v>
      </c>
      <c r="F23" s="49">
        <v>0.6</v>
      </c>
      <c r="G23" s="104"/>
      <c r="H23" s="49"/>
      <c r="I23" s="180"/>
      <c r="J23" s="49"/>
      <c r="K23" s="98">
        <f>'PLAN.0,5'!H48</f>
        <v>12020.980000000001</v>
      </c>
      <c r="L23" s="102">
        <f>K23/K27</f>
        <v>8.7945839729066971E-2</v>
      </c>
    </row>
    <row r="24" spans="1:12" ht="15.75" thickBot="1" x14ac:dyDescent="0.3">
      <c r="A24" s="50" t="s">
        <v>20</v>
      </c>
      <c r="B24" s="97" t="str">
        <f>'PLANILHA desc.'!C52</f>
        <v>MESOESTRUTURA</v>
      </c>
      <c r="C24" s="104"/>
      <c r="D24" s="49"/>
      <c r="E24" s="104">
        <f t="shared" si="2"/>
        <v>14015.736000000001</v>
      </c>
      <c r="F24" s="49">
        <v>0.6</v>
      </c>
      <c r="G24" s="104">
        <f t="shared" ref="G24:G25" si="3">K24*H24</f>
        <v>9343.8240000000005</v>
      </c>
      <c r="H24" s="49">
        <v>0.4</v>
      </c>
      <c r="I24" s="180"/>
      <c r="J24" s="49"/>
      <c r="K24" s="98">
        <f>'PLAN.0,5'!H56+'PLAN.0,5'!H63</f>
        <v>23359.56</v>
      </c>
      <c r="L24" s="102">
        <f>K24/K27</f>
        <v>0.17089922118675213</v>
      </c>
    </row>
    <row r="25" spans="1:12" ht="15.75" thickBot="1" x14ac:dyDescent="0.3">
      <c r="A25" s="50" t="s">
        <v>23</v>
      </c>
      <c r="B25" s="97" t="str">
        <f>'PLANILHA desc.'!C68</f>
        <v>SUPERESTRUTURA</v>
      </c>
      <c r="C25" s="104">
        <f t="shared" si="0"/>
        <v>2024.9309999999998</v>
      </c>
      <c r="D25" s="49">
        <v>0.05</v>
      </c>
      <c r="E25" s="104">
        <f t="shared" si="2"/>
        <v>8099.7239999999993</v>
      </c>
      <c r="F25" s="49">
        <v>0.2</v>
      </c>
      <c r="G25" s="104">
        <f t="shared" si="3"/>
        <v>18224.378999999997</v>
      </c>
      <c r="H25" s="49">
        <v>0.45</v>
      </c>
      <c r="I25" s="180">
        <f t="shared" si="1"/>
        <v>12149.585999999998</v>
      </c>
      <c r="J25" s="49">
        <v>0.3</v>
      </c>
      <c r="K25" s="98">
        <f>'PLAN.0,5'!H72+'PLAN.0,5'!H77+'PLAN.0,5'!H82+'PLAN.0,5'!H87+'PLAN.0,5'!H92</f>
        <v>40498.619999999995</v>
      </c>
      <c r="L25" s="102">
        <f>K25/K27</f>
        <v>0.29628908323351222</v>
      </c>
    </row>
    <row r="26" spans="1:12" ht="15.75" thickBot="1" x14ac:dyDescent="0.3">
      <c r="A26" s="50" t="s">
        <v>25</v>
      </c>
      <c r="B26" s="97" t="str">
        <f>'PLANILHA desc.'!C98</f>
        <v>SERVIÇOS FINAIS</v>
      </c>
      <c r="C26" s="168"/>
      <c r="D26" s="49"/>
      <c r="E26" s="168"/>
      <c r="F26" s="49"/>
      <c r="G26" s="168"/>
      <c r="H26" s="49"/>
      <c r="I26" s="181">
        <f t="shared" si="1"/>
        <v>2502</v>
      </c>
      <c r="J26" s="49">
        <v>1</v>
      </c>
      <c r="K26" s="98">
        <f>'PLAN.0,5'!H98</f>
        <v>2502</v>
      </c>
      <c r="L26" s="102">
        <f>K26/K27</f>
        <v>1.8304704857850653E-2</v>
      </c>
    </row>
    <row r="27" spans="1:12" ht="15.75" thickBot="1" x14ac:dyDescent="0.3">
      <c r="A27" s="258" t="s">
        <v>36</v>
      </c>
      <c r="B27" s="259"/>
      <c r="C27" s="108">
        <f>SUM(C21:C26)</f>
        <v>49706.878699999994</v>
      </c>
      <c r="D27" s="51">
        <f>(C27/K27)</f>
        <v>0.36365697202577263</v>
      </c>
      <c r="E27" s="53">
        <f>SUM(E21:E26)</f>
        <v>29404.346099999999</v>
      </c>
      <c r="F27" s="51">
        <f>(E27/K27)</f>
        <v>0.21512305231758269</v>
      </c>
      <c r="G27" s="53">
        <f>SUM(G21:G26)</f>
        <v>27644.501099999998</v>
      </c>
      <c r="H27" s="54">
        <f>(G27/K27)</f>
        <v>0.20224797505117015</v>
      </c>
      <c r="I27" s="53">
        <f>SUM(I21:I26)</f>
        <v>29930.444100000001</v>
      </c>
      <c r="J27" s="54">
        <f>(I27/K27)</f>
        <v>0.21897200060547459</v>
      </c>
      <c r="K27" s="260">
        <f>SUM(K21:K26)</f>
        <v>136686.16999999998</v>
      </c>
      <c r="L27" s="262">
        <f>K27/K27</f>
        <v>1</v>
      </c>
    </row>
    <row r="28" spans="1:12" ht="15.75" thickBot="1" x14ac:dyDescent="0.3">
      <c r="A28" s="264" t="s">
        <v>39</v>
      </c>
      <c r="B28" s="265"/>
      <c r="C28" s="109">
        <f>SUM(C27)</f>
        <v>49706.878699999994</v>
      </c>
      <c r="D28" s="51">
        <f>SUM(D27)</f>
        <v>0.36365697202577263</v>
      </c>
      <c r="E28" s="52">
        <f>SUM(E27,C28)</f>
        <v>79111.224799999996</v>
      </c>
      <c r="F28" s="51">
        <f>SUM(F27,D28)</f>
        <v>0.57878002434335529</v>
      </c>
      <c r="G28" s="53">
        <f t="shared" ref="G28:J28" si="4">SUM(G27,E28)</f>
        <v>106755.72589999999</v>
      </c>
      <c r="H28" s="54">
        <f t="shared" si="4"/>
        <v>0.7810279993945255</v>
      </c>
      <c r="I28" s="53">
        <f t="shared" si="4"/>
        <v>136686.16999999998</v>
      </c>
      <c r="J28" s="54">
        <f t="shared" si="4"/>
        <v>1</v>
      </c>
      <c r="K28" s="261"/>
      <c r="L28" s="263"/>
    </row>
    <row r="29" spans="1:12" ht="6" customHeight="1" thickBot="1" x14ac:dyDescent="0.3">
      <c r="A29" s="58"/>
      <c r="B29" s="58"/>
      <c r="C29" s="59"/>
      <c r="D29" s="60"/>
      <c r="E29" s="59"/>
      <c r="F29" s="60"/>
      <c r="G29" s="39"/>
      <c r="H29" s="40"/>
      <c r="I29" s="40"/>
      <c r="J29" s="40"/>
    </row>
    <row r="30" spans="1:12" ht="15.75" x14ac:dyDescent="0.25">
      <c r="A30" s="75" t="s">
        <v>182</v>
      </c>
      <c r="B30" s="55"/>
      <c r="C30" s="55"/>
      <c r="D30" s="55"/>
      <c r="E30" s="266"/>
      <c r="F30" s="266"/>
      <c r="G30" s="266"/>
      <c r="H30" s="74"/>
      <c r="I30" s="74"/>
      <c r="J30" s="74"/>
      <c r="K30" s="82"/>
      <c r="L30" s="83"/>
    </row>
    <row r="31" spans="1:12" ht="15.75" x14ac:dyDescent="0.25">
      <c r="A31" s="57"/>
      <c r="B31" s="58"/>
      <c r="C31" s="58"/>
      <c r="D31" s="58"/>
      <c r="E31" s="59"/>
      <c r="F31" s="60"/>
      <c r="G31" s="39"/>
      <c r="H31" s="40"/>
      <c r="I31" s="40"/>
      <c r="J31" s="40"/>
      <c r="K31" s="31"/>
      <c r="L31" s="84"/>
    </row>
    <row r="32" spans="1:12" ht="15.75" x14ac:dyDescent="0.25">
      <c r="A32" s="57"/>
      <c r="B32" s="58"/>
      <c r="C32" s="58"/>
      <c r="D32" s="58"/>
      <c r="E32" s="59"/>
      <c r="F32" s="60"/>
      <c r="G32" s="39"/>
      <c r="H32" s="40"/>
      <c r="I32" s="40"/>
      <c r="J32" s="40"/>
      <c r="K32" s="31"/>
      <c r="L32" s="84"/>
    </row>
    <row r="33" spans="1:12" ht="15.75" x14ac:dyDescent="0.25">
      <c r="A33" s="57"/>
      <c r="B33" s="58"/>
      <c r="C33" s="58"/>
      <c r="D33" s="58"/>
      <c r="E33" s="59"/>
      <c r="F33" s="60"/>
      <c r="G33" s="39"/>
      <c r="H33" s="40"/>
      <c r="I33" s="40"/>
      <c r="J33" s="40"/>
      <c r="K33" s="31"/>
      <c r="L33" s="84"/>
    </row>
    <row r="34" spans="1:12" ht="15.75" x14ac:dyDescent="0.25">
      <c r="A34" s="57"/>
      <c r="B34" s="58"/>
      <c r="C34" s="58"/>
      <c r="D34" s="58"/>
      <c r="E34" s="59"/>
      <c r="F34" s="60"/>
      <c r="G34" s="39"/>
      <c r="H34" s="40"/>
      <c r="I34" s="40"/>
      <c r="J34" s="40"/>
      <c r="K34" s="31"/>
      <c r="L34" s="84"/>
    </row>
    <row r="35" spans="1:12" ht="15.75" x14ac:dyDescent="0.25">
      <c r="A35" s="57"/>
      <c r="B35" s="58"/>
      <c r="C35" s="19"/>
      <c r="D35" s="19"/>
      <c r="E35" s="95" t="s">
        <v>40</v>
      </c>
      <c r="F35" s="85"/>
      <c r="G35" s="86"/>
      <c r="H35" s="40"/>
      <c r="I35" s="40"/>
      <c r="J35" s="40"/>
      <c r="K35" s="31"/>
      <c r="L35" s="84"/>
    </row>
    <row r="36" spans="1:12" x14ac:dyDescent="0.25">
      <c r="A36" s="111"/>
      <c r="B36" s="31"/>
      <c r="C36" s="31"/>
      <c r="D36" s="31"/>
      <c r="E36" s="96" t="s">
        <v>52</v>
      </c>
      <c r="F36" s="31"/>
      <c r="G36" s="32"/>
      <c r="H36" s="32"/>
      <c r="I36" s="32"/>
      <c r="J36" s="32"/>
      <c r="K36" s="31"/>
      <c r="L36" s="84"/>
    </row>
    <row r="37" spans="1:12" ht="15.75" thickBot="1" x14ac:dyDescent="0.3">
      <c r="A37" s="112"/>
      <c r="B37" s="87"/>
      <c r="C37" s="87"/>
      <c r="D37" s="87"/>
      <c r="E37" s="177" t="s">
        <v>195</v>
      </c>
      <c r="F37" s="87"/>
      <c r="G37" s="113"/>
      <c r="H37" s="113"/>
      <c r="I37" s="113"/>
      <c r="J37" s="113"/>
      <c r="K37" s="87"/>
      <c r="L37" s="88"/>
    </row>
  </sheetData>
  <mergeCells count="17">
    <mergeCell ref="E30:G30"/>
    <mergeCell ref="I19:J19"/>
    <mergeCell ref="K19:L19"/>
    <mergeCell ref="A27:B27"/>
    <mergeCell ref="K27:K28"/>
    <mergeCell ref="L27:L28"/>
    <mergeCell ref="A28:B28"/>
    <mergeCell ref="A19:A20"/>
    <mergeCell ref="B19:B20"/>
    <mergeCell ref="C19:D19"/>
    <mergeCell ref="E19:F19"/>
    <mergeCell ref="G19:H19"/>
    <mergeCell ref="A1:L1"/>
    <mergeCell ref="A2:L2"/>
    <mergeCell ref="A3:L3"/>
    <mergeCell ref="A4:L4"/>
    <mergeCell ref="A18:L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4294967293" r:id="rId1"/>
  <headerFooter>
    <oddFooter>&amp;CRua Joaquim Dornelas nº 1.112, Bairro Vila Bandeirantes, CEP 79006-420,  Campo Grande - 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tabSelected="1" topLeftCell="A5" zoomScaleNormal="100" workbookViewId="0">
      <selection activeCell="J8" sqref="J8"/>
    </sheetView>
  </sheetViews>
  <sheetFormatPr defaultRowHeight="15" x14ac:dyDescent="0.25"/>
  <cols>
    <col min="1" max="1" width="8.42578125" customWidth="1"/>
    <col min="2" max="2" width="21.85546875" customWidth="1"/>
    <col min="3" max="3" width="57.42578125" customWidth="1"/>
    <col min="4" max="4" width="14.5703125" customWidth="1"/>
    <col min="5" max="5" width="14.7109375" customWidth="1"/>
    <col min="6" max="6" width="16" customWidth="1"/>
    <col min="7" max="7" width="18" style="5" customWidth="1"/>
    <col min="8" max="8" width="6.140625" customWidth="1"/>
  </cols>
  <sheetData>
    <row r="1" spans="1:7" ht="21.75" hidden="1" thickTop="1" x14ac:dyDescent="0.25">
      <c r="A1" s="225"/>
      <c r="B1" s="226"/>
      <c r="C1" s="226"/>
      <c r="D1" s="226"/>
      <c r="E1" s="226"/>
      <c r="F1" s="226"/>
      <c r="G1" s="227"/>
    </row>
    <row r="2" spans="1:7" ht="21" hidden="1" x14ac:dyDescent="0.25">
      <c r="A2" s="228"/>
      <c r="B2" s="229"/>
      <c r="C2" s="229"/>
      <c r="D2" s="229"/>
      <c r="E2" s="229"/>
      <c r="F2" s="229"/>
      <c r="G2" s="230"/>
    </row>
    <row r="3" spans="1:7" ht="21" hidden="1" x14ac:dyDescent="0.25">
      <c r="A3" s="228"/>
      <c r="B3" s="229"/>
      <c r="C3" s="229"/>
      <c r="D3" s="229"/>
      <c r="E3" s="229"/>
      <c r="F3" s="229"/>
      <c r="G3" s="230"/>
    </row>
    <row r="4" spans="1:7" ht="21.75" hidden="1" thickBot="1" x14ac:dyDescent="0.3">
      <c r="A4" s="231"/>
      <c r="B4" s="232"/>
      <c r="C4" s="232"/>
      <c r="D4" s="232"/>
      <c r="E4" s="232"/>
      <c r="F4" s="232"/>
      <c r="G4" s="233"/>
    </row>
    <row r="5" spans="1:7" ht="6" customHeight="1" x14ac:dyDescent="0.25">
      <c r="A5" s="1"/>
      <c r="B5" s="1"/>
      <c r="D5" s="1"/>
    </row>
    <row r="6" spans="1:7" ht="15" customHeight="1" x14ac:dyDescent="0.25">
      <c r="A6" s="271"/>
      <c r="B6" s="271"/>
      <c r="C6" s="271"/>
      <c r="D6" s="271"/>
      <c r="E6" s="271"/>
      <c r="F6" s="271"/>
      <c r="G6" s="271"/>
    </row>
    <row r="7" spans="1:7" x14ac:dyDescent="0.25">
      <c r="A7" s="271"/>
      <c r="B7" s="271"/>
      <c r="C7" s="271"/>
      <c r="D7" s="271"/>
      <c r="E7" s="271"/>
      <c r="F7" s="271"/>
      <c r="G7" s="271"/>
    </row>
    <row r="8" spans="1:7" s="15" customFormat="1" ht="40.5" customHeight="1" thickBot="1" x14ac:dyDescent="0.3">
      <c r="A8" s="272"/>
      <c r="B8" s="272"/>
      <c r="C8" s="272"/>
      <c r="D8" s="272"/>
      <c r="E8" s="272"/>
      <c r="F8" s="272"/>
      <c r="G8" s="272"/>
    </row>
    <row r="9" spans="1:7" s="15" customFormat="1" ht="21.75" thickBot="1" x14ac:dyDescent="0.4">
      <c r="A9" s="268" t="s">
        <v>4</v>
      </c>
      <c r="B9" s="269"/>
      <c r="C9" s="269"/>
      <c r="D9" s="269"/>
      <c r="E9" s="269"/>
      <c r="F9" s="269"/>
      <c r="G9" s="270"/>
    </row>
    <row r="10" spans="1:7" s="15" customFormat="1" ht="6" customHeight="1" x14ac:dyDescent="0.25">
      <c r="A10" s="10"/>
      <c r="B10" s="10"/>
      <c r="C10" s="10"/>
      <c r="D10" s="10"/>
      <c r="E10" s="10"/>
      <c r="F10" s="10"/>
      <c r="G10" s="35"/>
    </row>
    <row r="11" spans="1:7" x14ac:dyDescent="0.25">
      <c r="A11" s="7"/>
      <c r="B11" s="7"/>
      <c r="C11" s="10"/>
      <c r="D11" s="10"/>
      <c r="E11" s="10"/>
      <c r="F11" s="10"/>
      <c r="G11" s="35"/>
    </row>
    <row r="12" spans="1:7" x14ac:dyDescent="0.25">
      <c r="A12" s="199" t="s">
        <v>243</v>
      </c>
      <c r="B12" s="184"/>
      <c r="C12" s="184"/>
      <c r="D12" s="18"/>
      <c r="E12" s="174"/>
      <c r="F12" s="198" t="s">
        <v>249</v>
      </c>
      <c r="G12" s="198"/>
    </row>
    <row r="13" spans="1:7" ht="13.5" customHeight="1" x14ac:dyDescent="0.25">
      <c r="A13" s="199" t="s">
        <v>244</v>
      </c>
      <c r="B13" s="184"/>
      <c r="C13" s="184"/>
      <c r="D13" s="18"/>
      <c r="E13" s="174"/>
      <c r="F13" s="221" t="s">
        <v>248</v>
      </c>
      <c r="G13" s="198"/>
    </row>
    <row r="14" spans="1:7" ht="13.5" customHeight="1" x14ac:dyDescent="0.25">
      <c r="A14" s="267" t="s">
        <v>250</v>
      </c>
      <c r="B14" s="267"/>
      <c r="C14" s="267"/>
      <c r="D14" s="18"/>
      <c r="E14" s="174"/>
      <c r="F14" s="198" t="s">
        <v>247</v>
      </c>
      <c r="G14" s="174"/>
    </row>
    <row r="15" spans="1:7" ht="13.5" customHeight="1" x14ac:dyDescent="0.25">
      <c r="A15" s="199" t="s">
        <v>251</v>
      </c>
      <c r="B15" s="184"/>
      <c r="C15" s="184"/>
      <c r="D15" s="18"/>
      <c r="E15" s="174"/>
      <c r="F15" s="198" t="s">
        <v>246</v>
      </c>
      <c r="G15" s="58"/>
    </row>
    <row r="16" spans="1:7" ht="13.5" customHeight="1" x14ac:dyDescent="0.25">
      <c r="A16" s="199" t="s">
        <v>245</v>
      </c>
      <c r="B16" s="184"/>
      <c r="C16" s="184"/>
      <c r="D16" s="18"/>
      <c r="E16" s="174"/>
      <c r="F16" s="174"/>
      <c r="G16" s="58"/>
    </row>
    <row r="17" spans="1:8" ht="6" customHeight="1" x14ac:dyDescent="0.25">
      <c r="A17" s="5"/>
      <c r="B17" s="5"/>
      <c r="C17" s="5"/>
      <c r="D17" s="5"/>
      <c r="E17" s="5"/>
      <c r="F17" s="5"/>
    </row>
    <row r="18" spans="1:8" ht="6" customHeight="1" thickBot="1" x14ac:dyDescent="0.3">
      <c r="A18" s="5"/>
      <c r="B18" s="5"/>
      <c r="C18" s="5"/>
      <c r="D18" s="5"/>
      <c r="E18" s="5"/>
      <c r="F18" s="5"/>
    </row>
    <row r="19" spans="1:8" x14ac:dyDescent="0.25">
      <c r="A19" s="218" t="s">
        <v>5</v>
      </c>
      <c r="B19" s="218" t="s">
        <v>201</v>
      </c>
      <c r="C19" s="219" t="s">
        <v>76</v>
      </c>
      <c r="D19" s="220" t="s">
        <v>200</v>
      </c>
      <c r="E19" s="220" t="s">
        <v>196</v>
      </c>
      <c r="F19" s="220" t="s">
        <v>209</v>
      </c>
      <c r="G19" s="220" t="s">
        <v>8</v>
      </c>
    </row>
    <row r="20" spans="1:8" x14ac:dyDescent="0.25">
      <c r="A20" s="206">
        <v>1</v>
      </c>
      <c r="B20" s="207" t="s">
        <v>219</v>
      </c>
      <c r="C20" s="208" t="s">
        <v>220</v>
      </c>
      <c r="D20" s="209" t="s">
        <v>19</v>
      </c>
      <c r="E20" s="210">
        <v>6</v>
      </c>
      <c r="F20" s="211"/>
      <c r="G20" s="212"/>
      <c r="H20" s="183"/>
    </row>
    <row r="21" spans="1:8" x14ac:dyDescent="0.25">
      <c r="A21" s="206">
        <v>2</v>
      </c>
      <c r="B21" s="207" t="s">
        <v>221</v>
      </c>
      <c r="C21" s="213" t="s">
        <v>229</v>
      </c>
      <c r="D21" s="214" t="s">
        <v>19</v>
      </c>
      <c r="E21" s="210">
        <v>6</v>
      </c>
      <c r="F21" s="211"/>
      <c r="G21" s="212"/>
      <c r="H21" s="183"/>
    </row>
    <row r="22" spans="1:8" x14ac:dyDescent="0.25">
      <c r="A22" s="206">
        <v>3</v>
      </c>
      <c r="B22" s="207" t="s">
        <v>222</v>
      </c>
      <c r="C22" s="213" t="s">
        <v>230</v>
      </c>
      <c r="D22" s="214" t="s">
        <v>19</v>
      </c>
      <c r="E22" s="210">
        <v>6</v>
      </c>
      <c r="F22" s="211"/>
      <c r="G22" s="212"/>
      <c r="H22" s="183"/>
    </row>
    <row r="23" spans="1:8" x14ac:dyDescent="0.25">
      <c r="A23" s="206">
        <v>4</v>
      </c>
      <c r="B23" s="207" t="s">
        <v>223</v>
      </c>
      <c r="C23" s="215" t="s">
        <v>231</v>
      </c>
      <c r="D23" s="214" t="s">
        <v>19</v>
      </c>
      <c r="E23" s="210">
        <v>6</v>
      </c>
      <c r="F23" s="211"/>
      <c r="G23" s="212"/>
      <c r="H23" s="183"/>
    </row>
    <row r="24" spans="1:8" x14ac:dyDescent="0.25">
      <c r="A24" s="206">
        <v>5</v>
      </c>
      <c r="B24" s="207" t="s">
        <v>224</v>
      </c>
      <c r="C24" s="215" t="s">
        <v>232</v>
      </c>
      <c r="D24" s="214" t="s">
        <v>240</v>
      </c>
      <c r="E24" s="210">
        <v>7.4</v>
      </c>
      <c r="F24" s="211"/>
      <c r="G24" s="212"/>
      <c r="H24" s="183"/>
    </row>
    <row r="25" spans="1:8" x14ac:dyDescent="0.25">
      <c r="A25" s="216">
        <v>6</v>
      </c>
      <c r="B25" s="217" t="s">
        <v>225</v>
      </c>
      <c r="C25" s="213" t="s">
        <v>233</v>
      </c>
      <c r="D25" s="209" t="s">
        <v>10</v>
      </c>
      <c r="E25" s="210">
        <v>52</v>
      </c>
      <c r="F25" s="211"/>
      <c r="G25" s="212"/>
    </row>
    <row r="26" spans="1:8" x14ac:dyDescent="0.25">
      <c r="A26" s="216">
        <v>7</v>
      </c>
      <c r="B26" s="217" t="s">
        <v>212</v>
      </c>
      <c r="C26" s="213" t="s">
        <v>197</v>
      </c>
      <c r="D26" s="214" t="s">
        <v>240</v>
      </c>
      <c r="E26" s="210">
        <v>6</v>
      </c>
      <c r="F26" s="211"/>
      <c r="G26" s="212"/>
    </row>
    <row r="27" spans="1:8" x14ac:dyDescent="0.25">
      <c r="A27" s="216">
        <v>8</v>
      </c>
      <c r="B27" s="217" t="s">
        <v>203</v>
      </c>
      <c r="C27" s="213" t="s">
        <v>218</v>
      </c>
      <c r="D27" s="214" t="s">
        <v>19</v>
      </c>
      <c r="E27" s="210">
        <v>7.5</v>
      </c>
      <c r="F27" s="211"/>
      <c r="G27" s="212"/>
    </row>
    <row r="28" spans="1:8" x14ac:dyDescent="0.25">
      <c r="A28" s="216">
        <v>9</v>
      </c>
      <c r="B28" s="217" t="s">
        <v>213</v>
      </c>
      <c r="C28" s="213" t="s">
        <v>234</v>
      </c>
      <c r="D28" s="214" t="s">
        <v>19</v>
      </c>
      <c r="E28" s="210">
        <v>7.5</v>
      </c>
      <c r="F28" s="211"/>
      <c r="G28" s="212"/>
    </row>
    <row r="29" spans="1:8" x14ac:dyDescent="0.25">
      <c r="A29" s="216">
        <v>10</v>
      </c>
      <c r="B29" s="217" t="s">
        <v>204</v>
      </c>
      <c r="C29" s="213" t="s">
        <v>235</v>
      </c>
      <c r="D29" s="214" t="s">
        <v>19</v>
      </c>
      <c r="E29" s="210">
        <v>7.5</v>
      </c>
      <c r="F29" s="211"/>
      <c r="G29" s="212"/>
    </row>
    <row r="30" spans="1:8" x14ac:dyDescent="0.25">
      <c r="A30" s="216">
        <v>11</v>
      </c>
      <c r="B30" s="217" t="s">
        <v>210</v>
      </c>
      <c r="C30" s="213" t="s">
        <v>211</v>
      </c>
      <c r="D30" s="214" t="s">
        <v>19</v>
      </c>
      <c r="E30" s="210">
        <v>7.5</v>
      </c>
      <c r="F30" s="211"/>
      <c r="G30" s="212"/>
    </row>
    <row r="31" spans="1:8" x14ac:dyDescent="0.25">
      <c r="A31" s="216">
        <v>12</v>
      </c>
      <c r="B31" s="217" t="s">
        <v>202</v>
      </c>
      <c r="C31" s="213" t="s">
        <v>236</v>
      </c>
      <c r="D31" s="214" t="s">
        <v>240</v>
      </c>
      <c r="E31" s="210">
        <v>7.4</v>
      </c>
      <c r="F31" s="211"/>
      <c r="G31" s="212"/>
    </row>
    <row r="32" spans="1:8" x14ac:dyDescent="0.25">
      <c r="A32" s="216">
        <v>13</v>
      </c>
      <c r="B32" s="217" t="s">
        <v>205</v>
      </c>
      <c r="C32" s="213" t="s">
        <v>214</v>
      </c>
      <c r="D32" s="214" t="s">
        <v>10</v>
      </c>
      <c r="E32" s="210">
        <v>52</v>
      </c>
      <c r="F32" s="211"/>
      <c r="G32" s="212"/>
    </row>
    <row r="33" spans="1:8" x14ac:dyDescent="0.25">
      <c r="A33" s="216">
        <v>14</v>
      </c>
      <c r="B33" s="217" t="s">
        <v>206</v>
      </c>
      <c r="C33" s="213" t="s">
        <v>207</v>
      </c>
      <c r="D33" s="214" t="s">
        <v>14</v>
      </c>
      <c r="E33" s="210">
        <v>125</v>
      </c>
      <c r="F33" s="211"/>
      <c r="G33" s="212"/>
    </row>
    <row r="34" spans="1:8" x14ac:dyDescent="0.25">
      <c r="A34" s="216">
        <v>15</v>
      </c>
      <c r="B34" s="217" t="s">
        <v>215</v>
      </c>
      <c r="C34" s="213" t="s">
        <v>198</v>
      </c>
      <c r="D34" s="214" t="s">
        <v>19</v>
      </c>
      <c r="E34" s="210">
        <v>7.5</v>
      </c>
      <c r="F34" s="211"/>
      <c r="G34" s="212"/>
    </row>
    <row r="35" spans="1:8" x14ac:dyDescent="0.25">
      <c r="A35" s="216">
        <v>16</v>
      </c>
      <c r="B35" s="217" t="s">
        <v>208</v>
      </c>
      <c r="C35" s="213" t="s">
        <v>199</v>
      </c>
      <c r="D35" s="214" t="s">
        <v>14</v>
      </c>
      <c r="E35" s="210">
        <v>17.25</v>
      </c>
      <c r="F35" s="211"/>
      <c r="G35" s="212"/>
    </row>
    <row r="36" spans="1:8" x14ac:dyDescent="0.25">
      <c r="A36" s="216">
        <v>17</v>
      </c>
      <c r="B36" s="217" t="s">
        <v>226</v>
      </c>
      <c r="C36" s="213" t="s">
        <v>237</v>
      </c>
      <c r="D36" s="209" t="s">
        <v>241</v>
      </c>
      <c r="E36" s="210">
        <v>4</v>
      </c>
      <c r="F36" s="211"/>
      <c r="G36" s="212"/>
    </row>
    <row r="37" spans="1:8" x14ac:dyDescent="0.25">
      <c r="A37" s="216">
        <v>18</v>
      </c>
      <c r="B37" s="217" t="s">
        <v>227</v>
      </c>
      <c r="C37" s="213" t="s">
        <v>238</v>
      </c>
      <c r="D37" s="209" t="s">
        <v>241</v>
      </c>
      <c r="E37" s="210">
        <v>2</v>
      </c>
      <c r="F37" s="211"/>
      <c r="G37" s="212"/>
    </row>
    <row r="38" spans="1:8" x14ac:dyDescent="0.25">
      <c r="A38" s="216">
        <v>19</v>
      </c>
      <c r="B38" s="217" t="s">
        <v>216</v>
      </c>
      <c r="C38" s="213" t="s">
        <v>217</v>
      </c>
      <c r="D38" s="209" t="s">
        <v>10</v>
      </c>
      <c r="E38" s="210">
        <v>30</v>
      </c>
      <c r="F38" s="211"/>
      <c r="G38" s="212"/>
    </row>
    <row r="39" spans="1:8" x14ac:dyDescent="0.25">
      <c r="A39" s="216">
        <v>20</v>
      </c>
      <c r="B39" s="217" t="s">
        <v>228</v>
      </c>
      <c r="C39" s="213" t="s">
        <v>239</v>
      </c>
      <c r="D39" s="209" t="s">
        <v>242</v>
      </c>
      <c r="E39" s="210">
        <v>12</v>
      </c>
      <c r="F39" s="211"/>
      <c r="G39" s="212"/>
    </row>
    <row r="40" spans="1:8" ht="16.5" thickBot="1" x14ac:dyDescent="0.3">
      <c r="A40" s="200"/>
      <c r="B40" s="201"/>
      <c r="C40" s="202" t="s">
        <v>51</v>
      </c>
      <c r="D40" s="201"/>
      <c r="E40" s="203"/>
      <c r="F40" s="204"/>
      <c r="G40" s="205">
        <f>SUM(G20:G39)</f>
        <v>0</v>
      </c>
      <c r="H40" s="171"/>
    </row>
    <row r="41" spans="1:8" ht="15.75" x14ac:dyDescent="0.25">
      <c r="A41" s="197"/>
      <c r="B41" s="185"/>
      <c r="C41" s="186"/>
      <c r="D41" s="185"/>
      <c r="E41" s="187"/>
      <c r="F41" s="188"/>
      <c r="G41" s="189"/>
      <c r="H41" s="171"/>
    </row>
    <row r="42" spans="1:8" ht="15.75" thickBot="1" x14ac:dyDescent="0.3">
      <c r="A42" s="185"/>
      <c r="B42" s="185"/>
      <c r="C42" s="186"/>
      <c r="D42" s="185"/>
      <c r="E42" s="185"/>
      <c r="F42" s="190"/>
      <c r="G42" s="191"/>
      <c r="H42" s="171"/>
    </row>
    <row r="43" spans="1:8" ht="15.75" x14ac:dyDescent="0.25">
      <c r="A43" s="192"/>
      <c r="B43" s="193"/>
      <c r="C43" s="194"/>
      <c r="D43" s="194"/>
      <c r="E43" s="195"/>
      <c r="F43" s="194"/>
      <c r="G43" s="196"/>
    </row>
    <row r="44" spans="1:8" ht="15.75" x14ac:dyDescent="0.25">
      <c r="A44" s="57"/>
      <c r="B44" s="182"/>
      <c r="C44" s="35"/>
      <c r="D44" s="35"/>
      <c r="E44" s="35"/>
      <c r="F44" s="35"/>
      <c r="G44" s="148"/>
    </row>
    <row r="45" spans="1:8" ht="15" customHeight="1" x14ac:dyDescent="0.25">
      <c r="A45" s="61"/>
      <c r="B45" s="58"/>
      <c r="C45" s="96"/>
      <c r="D45" s="58"/>
      <c r="E45" s="66"/>
      <c r="F45" s="67"/>
      <c r="G45" s="148"/>
    </row>
    <row r="46" spans="1:8" ht="15" customHeight="1" thickBot="1" x14ac:dyDescent="0.3">
      <c r="A46" s="112"/>
      <c r="B46" s="87"/>
      <c r="C46" s="177"/>
      <c r="D46" s="87"/>
      <c r="E46" s="87"/>
      <c r="F46" s="87"/>
      <c r="G46" s="178"/>
    </row>
    <row r="48" spans="1:8" x14ac:dyDescent="0.25">
      <c r="A48" s="93"/>
      <c r="B48" s="93"/>
    </row>
    <row r="49" spans="1:2" x14ac:dyDescent="0.25">
      <c r="A49" s="93"/>
      <c r="B49" s="93"/>
    </row>
    <row r="50" spans="1:2" x14ac:dyDescent="0.25">
      <c r="A50" s="93"/>
      <c r="B50" s="93"/>
    </row>
    <row r="51" spans="1:2" x14ac:dyDescent="0.25">
      <c r="A51" s="93"/>
      <c r="B51" s="93"/>
    </row>
    <row r="52" spans="1:2" x14ac:dyDescent="0.25">
      <c r="A52" s="93"/>
      <c r="B52" s="93"/>
    </row>
  </sheetData>
  <mergeCells count="7">
    <mergeCell ref="A14:C14"/>
    <mergeCell ref="A9:G9"/>
    <mergeCell ref="A1:G1"/>
    <mergeCell ref="A2:G2"/>
    <mergeCell ref="A3:G3"/>
    <mergeCell ref="A4:G4"/>
    <mergeCell ref="A6:G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ORIGINAL</vt:lpstr>
      <vt:lpstr>PLANILHA desc.</vt:lpstr>
      <vt:lpstr>CRONOGRAMA desc.</vt:lpstr>
      <vt:lpstr>PLAN.0,5</vt:lpstr>
      <vt:lpstr>CRON.0,5</vt:lpstr>
      <vt:lpstr>PLANILHA ORÇAMENTÁRIA</vt:lpstr>
      <vt:lpstr>ORIGINAL!Area_de_impressao</vt:lpstr>
      <vt:lpstr>'PLAN.0,5'!Area_de_impressao</vt:lpstr>
      <vt:lpstr>'PLANILHA desc.'!Area_de_impressao</vt:lpstr>
      <vt:lpstr>'PLANILHA ORÇAMENTÁRIA'!Area_de_impressao</vt:lpstr>
      <vt:lpstr>ORIGINAL!Titulos_de_impressao</vt:lpstr>
      <vt:lpstr>'PLAN.0,5'!Titulos_de_impressao</vt:lpstr>
      <vt:lpstr>'PLANILHA desc.'!Titulos_de_impressao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admlocal</cp:lastModifiedBy>
  <cp:lastPrinted>2020-05-07T11:46:05Z</cp:lastPrinted>
  <dcterms:created xsi:type="dcterms:W3CDTF">2015-06-08T18:12:03Z</dcterms:created>
  <dcterms:modified xsi:type="dcterms:W3CDTF">2020-05-08T11:45:14Z</dcterms:modified>
</cp:coreProperties>
</file>